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5600" windowHeight="9795"/>
  </bookViews>
  <sheets>
    <sheet name="в программу " sheetId="2" r:id="rId1"/>
  </sheets>
  <definedNames>
    <definedName name="_xlnm.Print_Titles" localSheetId="0">'в программу '!$13:$14</definedName>
  </definedNames>
  <calcPr calcId="144525"/>
</workbook>
</file>

<file path=xl/calcChain.xml><?xml version="1.0" encoding="utf-8"?>
<calcChain xmlns="http://schemas.openxmlformats.org/spreadsheetml/2006/main">
  <c r="M38" i="2" l="1"/>
  <c r="L38" i="2"/>
  <c r="M31" i="2"/>
  <c r="O33" i="2" l="1"/>
  <c r="M52" i="2" l="1"/>
  <c r="M37" i="2"/>
  <c r="O31" i="2"/>
  <c r="M53" i="2"/>
  <c r="N53" i="2"/>
  <c r="N52" i="2"/>
  <c r="N51" i="2"/>
  <c r="N50" i="2"/>
  <c r="M51" i="2"/>
  <c r="E47" i="2"/>
  <c r="E48" i="2"/>
  <c r="H46" i="2"/>
  <c r="I46" i="2"/>
  <c r="F47" i="2"/>
  <c r="G47" i="2"/>
  <c r="H47" i="2"/>
  <c r="I47" i="2"/>
  <c r="F48" i="2"/>
  <c r="G48" i="2"/>
  <c r="H48" i="2"/>
  <c r="I48" i="2"/>
  <c r="O45" i="2"/>
  <c r="O44" i="2"/>
  <c r="O43" i="2"/>
  <c r="O42" i="2"/>
  <c r="O41" i="2"/>
  <c r="O17" i="2"/>
  <c r="O18" i="2"/>
  <c r="O19" i="2"/>
  <c r="O21" i="2"/>
  <c r="O22" i="2"/>
  <c r="O23" i="2"/>
  <c r="O27" i="2"/>
  <c r="O28" i="2"/>
  <c r="O29" i="2"/>
  <c r="O30" i="2"/>
  <c r="O32" i="2"/>
  <c r="O34" i="2"/>
  <c r="M36" i="2"/>
  <c r="O47" i="2" l="1"/>
  <c r="O48" i="2"/>
  <c r="M35" i="2"/>
  <c r="M50" i="2" s="1"/>
  <c r="L53" i="2"/>
  <c r="K26" i="2"/>
  <c r="K38" i="2"/>
  <c r="K53" i="2" s="1"/>
  <c r="K35" i="2"/>
  <c r="K50" i="2" s="1"/>
  <c r="L52" i="2"/>
  <c r="L51" i="2"/>
  <c r="L37" i="2"/>
  <c r="L36" i="2"/>
  <c r="K37" i="2"/>
  <c r="K36" i="2"/>
  <c r="J38" i="2"/>
  <c r="J37" i="2"/>
  <c r="J36" i="2"/>
  <c r="L26" i="2"/>
  <c r="I38" i="2"/>
  <c r="G38" i="2"/>
  <c r="F38" i="2"/>
  <c r="E25" i="2"/>
  <c r="J35" i="2"/>
  <c r="J50" i="2" s="1"/>
  <c r="K52" i="2"/>
  <c r="K51" i="2"/>
  <c r="J51" i="2"/>
  <c r="J26" i="2"/>
  <c r="L35" i="2" l="1"/>
  <c r="E20" i="2"/>
  <c r="O25" i="2"/>
  <c r="O26" i="2"/>
  <c r="L50" i="2"/>
  <c r="E38" i="2"/>
  <c r="H24" i="2"/>
  <c r="O24" i="2" s="1"/>
  <c r="H38" i="2" l="1"/>
  <c r="O38" i="2" s="1"/>
  <c r="G37" i="2"/>
  <c r="G36" i="2"/>
  <c r="H20" i="2"/>
  <c r="I49" i="2" l="1"/>
  <c r="I53" i="2" s="1"/>
  <c r="I37" i="2"/>
  <c r="I36" i="2"/>
  <c r="I20" i="2"/>
  <c r="I16" i="2"/>
  <c r="G20" i="2"/>
  <c r="H16" i="2"/>
  <c r="H35" i="2" s="1"/>
  <c r="H49" i="2"/>
  <c r="H53" i="2" s="1"/>
  <c r="E36" i="2"/>
  <c r="F36" i="2"/>
  <c r="H36" i="2"/>
  <c r="E37" i="2"/>
  <c r="O37" i="2" s="1"/>
  <c r="F37" i="2"/>
  <c r="H37" i="2"/>
  <c r="G16" i="2"/>
  <c r="F16" i="2"/>
  <c r="E16" i="2"/>
  <c r="F40" i="2"/>
  <c r="F46" i="2" s="1"/>
  <c r="F49" i="2"/>
  <c r="G49" i="2"/>
  <c r="E49" i="2"/>
  <c r="O49" i="2" s="1"/>
  <c r="G40" i="2"/>
  <c r="G46" i="2" s="1"/>
  <c r="E40" i="2"/>
  <c r="O36" i="2" l="1"/>
  <c r="E46" i="2"/>
  <c r="O46" i="2" s="1"/>
  <c r="O40" i="2"/>
  <c r="E35" i="2"/>
  <c r="O16" i="2"/>
  <c r="I52" i="2"/>
  <c r="I51" i="2"/>
  <c r="I35" i="2"/>
  <c r="I50" i="2" s="1"/>
  <c r="G35" i="2"/>
  <c r="H50" i="2"/>
  <c r="H52" i="2"/>
  <c r="H51" i="2"/>
  <c r="E50" i="2" l="1"/>
  <c r="F51" i="2"/>
  <c r="G51" i="2"/>
  <c r="F52" i="2"/>
  <c r="G52" i="2"/>
  <c r="F53" i="2"/>
  <c r="G53" i="2"/>
  <c r="E52" i="2"/>
  <c r="E51" i="2"/>
  <c r="O51" i="2" s="1"/>
  <c r="O52" i="2" l="1"/>
  <c r="F20" i="2"/>
  <c r="G50" i="2"/>
  <c r="F35" i="2" l="1"/>
  <c r="O35" i="2" s="1"/>
  <c r="O20" i="2"/>
  <c r="E53" i="2"/>
  <c r="O53" i="2" s="1"/>
  <c r="F50" i="2"/>
  <c r="O50" i="2" s="1"/>
</calcChain>
</file>

<file path=xl/sharedStrings.xml><?xml version="1.0" encoding="utf-8"?>
<sst xmlns="http://schemas.openxmlformats.org/spreadsheetml/2006/main" count="103" uniqueCount="66">
  <si>
    <t>Приложение 1</t>
  </si>
  <si>
    <t>Система программных мероприятий</t>
  </si>
  <si>
    <t>№ п/п</t>
  </si>
  <si>
    <t>Наименование мероприятия</t>
  </si>
  <si>
    <t>Срок исполнения</t>
  </si>
  <si>
    <t>Источник финансирования</t>
  </si>
  <si>
    <t>Исполнители</t>
  </si>
  <si>
    <t>Ожидаемые результаты</t>
  </si>
  <si>
    <t>2017 год</t>
  </si>
  <si>
    <t>2018 год</t>
  </si>
  <si>
    <t>2019 год</t>
  </si>
  <si>
    <t>Итого</t>
  </si>
  <si>
    <t>федеральный бюджет</t>
  </si>
  <si>
    <t>областной бюджет</t>
  </si>
  <si>
    <t>Всего по подразделу</t>
  </si>
  <si>
    <t>2.1</t>
  </si>
  <si>
    <t>разработка проектно-сметной документации и проведение государственной экспертизы проекта</t>
  </si>
  <si>
    <t xml:space="preserve">МБОУ "МЭЛ ИМ. А.Г. ШНИТКЕ" </t>
  </si>
  <si>
    <t>Всего по Программе</t>
  </si>
  <si>
    <t>управление  капитального строительства администрации Энгельсского муниципального района</t>
  </si>
  <si>
    <t>Создание 150 новых мест в общеобразовательной организации, увеличение удельного веса численности обучающихся, занимающихся в одну смену, в общей численности обучающихся в общеобразовательной организации, в том числе обучающихся по образовательным программам начального общего, основного общего, среднего общего образования</t>
  </si>
  <si>
    <t>проведение экспертизы достоверности определения сметной стоимости объекта капитального строительства</t>
  </si>
  <si>
    <t>осуществление государственной экспертизы проектно-сметной документации</t>
  </si>
  <si>
    <t>осуществление строительства</t>
  </si>
  <si>
    <t>всего, в том числе:</t>
  </si>
  <si>
    <t>Приобретение (выкуп) нового здания школы на 1100 мест по ул. Лесозаводская в г. Энгельсе</t>
  </si>
  <si>
    <t>МОУ «Школа нового века»</t>
  </si>
  <si>
    <t>2018 - 2019</t>
  </si>
  <si>
    <t>2020 год</t>
  </si>
  <si>
    <t>2021 год</t>
  </si>
  <si>
    <t>муниципальный бюджет</t>
  </si>
  <si>
    <t>бюджет Энгельсского муниципального района (погашение кредиторской задолженности)</t>
  </si>
  <si>
    <t>2019 - 2021</t>
  </si>
  <si>
    <t>2022 год</t>
  </si>
  <si>
    <t>Реконструкция здания МБОУ «Музыкально-эстетический лицей имени Альфреда Гарриевича Шнитке» Энгельсского муниципального района Саратовской области ,по адресу: г. Энгельс, ул. Тельмана, д. 3, в т.ч.:</t>
  </si>
  <si>
    <t>Создание новых мест в общеобразовательной организации, введенных путем строительства здания школы на 825 мест, увеличение удельного веса численности обучающихся, занимающихся в одну смену, в общей численности обучающихся в общеобразовательной организации, в том числе обучающихся по образовательным программам начального общего, основного общего, среднего общего образования</t>
  </si>
  <si>
    <t>Строительство школы на 825 мест с бассейном, расположенной по адресу: г. Энгельс, р.п. Приволжский в том числе:</t>
  </si>
  <si>
    <t>МБОУ "СОШ № 4"</t>
  </si>
  <si>
    <t>1.2.</t>
  </si>
  <si>
    <t>1.1.</t>
  </si>
  <si>
    <t>1.3.</t>
  </si>
  <si>
    <t>Создание новых мест в общеобразовательной организации, введенных путем приобретения (выкупа) нового здания школы на 1100 мест,   увеличение удельного веса численности обучающихся, занимающихся в одну смену, в общей численности обучающихся в общеобразовательной организации, в том числе обучающихся по образовательным программам начального общего, основного общего, среднего общего образования</t>
  </si>
  <si>
    <t>Объем финансирования  тыс. руб.</t>
  </si>
  <si>
    <t xml:space="preserve">новых мест в общеобразовательных организациях» </t>
  </si>
  <si>
    <t xml:space="preserve">2023 год </t>
  </si>
  <si>
    <t xml:space="preserve">                                                                                              Основное мероприятие: Строительство, приобретение (выкуп) зданий общеобразовательных организаций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</si>
  <si>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Создание новых мест в общеобразовательных организациях путем строительства здания школы на 1100 мест, увеличение удельного веса численности обучающихся, занимающихся в одну смену, в общей численности обучающихся в общеобразовательных организациях, в том числе обучающихся по образовательным программам начального общего, основного общего, среднего общего образования</t>
  </si>
  <si>
    <t>Основное мероприятие: Реконструкция зданий общеобразовательных организаций</t>
  </si>
  <si>
    <t>2022-2024</t>
  </si>
  <si>
    <t>Строительство здания школы на 1100 мест, расположенной по адресу: Саратовская область, г. Энгельс,  Волжский проспект, в т.ч.</t>
  </si>
  <si>
    <t xml:space="preserve">2024 год </t>
  </si>
  <si>
    <t>проведение инженерно-геодезических, инженерно-геологических, инженерно-гидрометеорологических изысканий, разработка проектной и рабочей документации на основе проектной документации повторного использования, проведение экспертизы проектно-сметной документации</t>
  </si>
  <si>
    <t>1.4</t>
  </si>
  <si>
    <t>2024- 2025</t>
  </si>
  <si>
    <t>2025 год</t>
  </si>
  <si>
    <t>осуществление строительства обьекта</t>
  </si>
  <si>
    <t>Создание новых мест в общеобразовательной организации, введенных путем строительства блока  здания школы на 330 мест,   увеличение удельного веса численности обучающихся, занимающихся в одну смену, в общей численности обучающихся в общеобразовательной организации, в том числе обучающихся по образовательным программам начального общего, основного общего, среднего общего образования</t>
  </si>
  <si>
    <t xml:space="preserve">Строительство дополнительного учебного корпуса для МОУ "СОШ № 20 им. М.А. Кулькиной" по адресу: Саратовская область, г. Энгельс,  ул. Мира, 20   
</t>
  </si>
  <si>
    <t>2026 год (прогнозно)</t>
  </si>
  <si>
    <t>разработка проектно-сметной документации строительства,проведение государственной экспертизы проектно-сметной документации</t>
  </si>
  <si>
    <t>к муниципальной программе</t>
  </si>
  <si>
    <t>«Создание на территории Энгельсского муниципального района</t>
  </si>
  <si>
    <t>Приложение</t>
  </si>
  <si>
    <t>к постановлению администрации</t>
  </si>
  <si>
    <t>Энгельссского муниципального района</t>
  </si>
  <si>
    <t>от 30.09.2025 года № 5889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</si>
</sst>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"/>
    <numFmt numFmtId="166" formatCode="#,##0.00000"/>
  </numFmts>
  <fonts count="12" x14ac:knownFonts="1">
    <font>
      <sz val="11"/>
      <color theme="1"/>
      <name val="Calibri"/>
      <family val="2"/>
      <charset val="204"/>
      <scheme val="minor"/>
    </font>
    <font>
      <sz val="13.5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164" fontId="4" fillId="0" borderId="0" xfId="0" applyNumberFormat="1" applyFont="1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165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1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0" fontId="11" fillId="2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9" fillId="0" borderId="3" xfId="0" applyFont="1" applyBorder="1"/>
    <xf numFmtId="0" fontId="1" fillId="0" borderId="0" xfId="0" applyFont="1" applyFill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view="pageBreakPreview" zoomScale="70" zoomScaleNormal="100" zoomScaleSheetLayoutView="70" workbookViewId="0">
      <selection activeCell="M4" sqref="M4"/>
    </sheetView>
  </sheetViews>
  <sheetFormatPr defaultColWidth="9.140625" defaultRowHeight="15" x14ac:dyDescent="0.25"/>
  <cols>
    <col min="1" max="1" width="7.140625" style="10" customWidth="1"/>
    <col min="2" max="2" width="49" style="5" customWidth="1"/>
    <col min="3" max="3" width="13" style="5" customWidth="1"/>
    <col min="4" max="4" width="15.42578125" style="5" customWidth="1"/>
    <col min="5" max="5" width="14.85546875" style="5" customWidth="1"/>
    <col min="6" max="6" width="15.140625" style="5" customWidth="1"/>
    <col min="7" max="7" width="15.85546875" style="5" customWidth="1"/>
    <col min="8" max="12" width="17.5703125" style="5" customWidth="1"/>
    <col min="13" max="13" width="19.28515625" style="5" customWidth="1"/>
    <col min="14" max="14" width="17.5703125" style="5" customWidth="1"/>
    <col min="15" max="15" width="17.140625" style="5" customWidth="1"/>
    <col min="16" max="16" width="19.28515625" style="11" customWidth="1"/>
    <col min="17" max="17" width="75" style="5" customWidth="1"/>
    <col min="18" max="16384" width="9.140625" style="5"/>
  </cols>
  <sheetData>
    <row r="1" spans="1:17" x14ac:dyDescent="0.25">
      <c r="P1" s="54" t="s">
        <v>62</v>
      </c>
      <c r="Q1" s="54"/>
    </row>
    <row r="2" spans="1:17" x14ac:dyDescent="0.25">
      <c r="P2" s="55" t="s">
        <v>63</v>
      </c>
      <c r="Q2" s="55"/>
    </row>
    <row r="3" spans="1:17" x14ac:dyDescent="0.25">
      <c r="P3" s="55" t="s">
        <v>64</v>
      </c>
      <c r="Q3" s="55"/>
    </row>
    <row r="4" spans="1:17" ht="15" customHeight="1" x14ac:dyDescent="0.25">
      <c r="P4" s="56" t="s">
        <v>65</v>
      </c>
      <c r="Q4" s="56"/>
    </row>
    <row r="5" spans="1:17" ht="11.25" customHeight="1" x14ac:dyDescent="0.25">
      <c r="P5" s="57"/>
      <c r="Q5" s="57"/>
    </row>
    <row r="6" spans="1:17" s="2" customFormat="1" ht="17.25" x14ac:dyDescent="0.25">
      <c r="A6" s="1"/>
      <c r="G6" s="53"/>
      <c r="H6" s="53"/>
      <c r="I6" s="53"/>
      <c r="J6" s="53"/>
      <c r="K6" s="53"/>
      <c r="L6" s="53"/>
      <c r="M6" s="53"/>
      <c r="N6" s="53"/>
      <c r="O6" s="53"/>
      <c r="P6" s="53" t="s">
        <v>0</v>
      </c>
      <c r="Q6" s="53"/>
    </row>
    <row r="7" spans="1:17" s="2" customFormat="1" ht="17.25" x14ac:dyDescent="0.25">
      <c r="A7" s="1"/>
      <c r="G7" s="53"/>
      <c r="H7" s="53"/>
      <c r="I7" s="53"/>
      <c r="J7" s="53"/>
      <c r="K7" s="53"/>
      <c r="L7" s="53"/>
      <c r="M7" s="53"/>
      <c r="N7" s="53"/>
      <c r="O7" s="53"/>
      <c r="P7" s="53" t="s">
        <v>60</v>
      </c>
      <c r="Q7" s="53"/>
    </row>
    <row r="8" spans="1:17" s="2" customFormat="1" ht="17.25" x14ac:dyDescent="0.25">
      <c r="A8" s="1"/>
      <c r="G8" s="53"/>
      <c r="H8" s="53"/>
      <c r="I8" s="53"/>
      <c r="J8" s="53"/>
      <c r="K8" s="53"/>
      <c r="L8" s="53"/>
      <c r="M8" s="53"/>
      <c r="N8" s="53"/>
      <c r="O8" s="53"/>
      <c r="P8" s="90" t="s">
        <v>61</v>
      </c>
      <c r="Q8" s="90"/>
    </row>
    <row r="9" spans="1:17" s="2" customFormat="1" ht="17.25" customHeight="1" x14ac:dyDescent="0.25">
      <c r="A9" s="1"/>
      <c r="G9" s="53"/>
      <c r="H9" s="53"/>
      <c r="I9" s="53"/>
      <c r="J9" s="53"/>
      <c r="K9" s="53"/>
      <c r="L9" s="53"/>
      <c r="M9" s="53"/>
      <c r="N9" s="53"/>
      <c r="O9" s="53"/>
      <c r="P9" s="53" t="s">
        <v>43</v>
      </c>
      <c r="Q9" s="53"/>
    </row>
    <row r="10" spans="1:17" ht="18.75" customHeight="1" x14ac:dyDescent="0.25">
      <c r="P10" s="94"/>
      <c r="Q10" s="94"/>
    </row>
    <row r="11" spans="1:17" s="4" customFormat="1" ht="30" customHeight="1" x14ac:dyDescent="0.3">
      <c r="A11" s="3"/>
      <c r="B11" s="95" t="s">
        <v>1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3" spans="1:17" ht="15.75" customHeight="1" x14ac:dyDescent="0.25">
      <c r="A13" s="65" t="s">
        <v>2</v>
      </c>
      <c r="B13" s="96" t="s">
        <v>3</v>
      </c>
      <c r="C13" s="96" t="s">
        <v>4</v>
      </c>
      <c r="D13" s="96" t="s">
        <v>5</v>
      </c>
      <c r="E13" s="96" t="s">
        <v>42</v>
      </c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 t="s">
        <v>6</v>
      </c>
      <c r="Q13" s="96" t="s">
        <v>7</v>
      </c>
    </row>
    <row r="14" spans="1:17" ht="38.25" customHeight="1" x14ac:dyDescent="0.25">
      <c r="A14" s="65"/>
      <c r="B14" s="96"/>
      <c r="C14" s="97"/>
      <c r="D14" s="96"/>
      <c r="E14" s="9" t="s">
        <v>8</v>
      </c>
      <c r="F14" s="9" t="s">
        <v>9</v>
      </c>
      <c r="G14" s="9" t="s">
        <v>10</v>
      </c>
      <c r="H14" s="19" t="s">
        <v>28</v>
      </c>
      <c r="I14" s="24" t="s">
        <v>29</v>
      </c>
      <c r="J14" s="27" t="s">
        <v>33</v>
      </c>
      <c r="K14" s="33" t="s">
        <v>44</v>
      </c>
      <c r="L14" s="32" t="s">
        <v>50</v>
      </c>
      <c r="M14" s="37" t="s">
        <v>54</v>
      </c>
      <c r="N14" s="40" t="s">
        <v>58</v>
      </c>
      <c r="O14" s="9" t="s">
        <v>11</v>
      </c>
      <c r="P14" s="96"/>
      <c r="Q14" s="96"/>
    </row>
    <row r="15" spans="1:17" ht="32.25" customHeight="1" x14ac:dyDescent="0.25">
      <c r="A15" s="91" t="s">
        <v>45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3"/>
    </row>
    <row r="16" spans="1:17" ht="45" customHeight="1" x14ac:dyDescent="0.25">
      <c r="A16" s="61" t="s">
        <v>39</v>
      </c>
      <c r="B16" s="77" t="s">
        <v>25</v>
      </c>
      <c r="C16" s="14"/>
      <c r="D16" s="14" t="s">
        <v>24</v>
      </c>
      <c r="E16" s="7">
        <f>SUM(E17:E19)</f>
        <v>0</v>
      </c>
      <c r="F16" s="7">
        <f>SUM(F17:F19)</f>
        <v>560151.30000000005</v>
      </c>
      <c r="G16" s="7">
        <f>SUM(G17:G19)</f>
        <v>229617.02000000002</v>
      </c>
      <c r="H16" s="7">
        <f>SUM(H17:H19)</f>
        <v>0</v>
      </c>
      <c r="I16" s="7">
        <f>SUM(I17:I19)</f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f>SUM(E16:M16)</f>
        <v>789768.32000000007</v>
      </c>
      <c r="P16" s="75" t="s">
        <v>26</v>
      </c>
      <c r="Q16" s="75" t="s">
        <v>41</v>
      </c>
    </row>
    <row r="17" spans="1:17" ht="36.75" customHeight="1" x14ac:dyDescent="0.25">
      <c r="A17" s="62"/>
      <c r="B17" s="78"/>
      <c r="C17" s="65" t="s">
        <v>27</v>
      </c>
      <c r="D17" s="15" t="s">
        <v>12</v>
      </c>
      <c r="E17" s="16"/>
      <c r="F17" s="16">
        <v>498534.7</v>
      </c>
      <c r="G17" s="16">
        <v>204359.14780000001</v>
      </c>
      <c r="H17" s="20"/>
      <c r="I17" s="20"/>
      <c r="J17" s="20"/>
      <c r="K17" s="20"/>
      <c r="L17" s="20"/>
      <c r="M17" s="20"/>
      <c r="N17" s="20"/>
      <c r="O17" s="7">
        <f t="shared" ref="O17:O49" si="0">SUM(E17:M17)</f>
        <v>702893.84779999999</v>
      </c>
      <c r="P17" s="76"/>
      <c r="Q17" s="76"/>
    </row>
    <row r="18" spans="1:17" ht="37.5" customHeight="1" x14ac:dyDescent="0.25">
      <c r="A18" s="62"/>
      <c r="B18" s="78"/>
      <c r="C18" s="65"/>
      <c r="D18" s="15" t="s">
        <v>13</v>
      </c>
      <c r="E18" s="16"/>
      <c r="F18" s="16">
        <v>61616.6</v>
      </c>
      <c r="G18" s="16">
        <v>25257.872200000002</v>
      </c>
      <c r="H18" s="16"/>
      <c r="I18" s="16"/>
      <c r="J18" s="16"/>
      <c r="K18" s="16"/>
      <c r="L18" s="16"/>
      <c r="M18" s="16"/>
      <c r="N18" s="16"/>
      <c r="O18" s="7">
        <f t="shared" si="0"/>
        <v>86874.472200000004</v>
      </c>
      <c r="P18" s="76"/>
      <c r="Q18" s="76"/>
    </row>
    <row r="19" spans="1:17" ht="30" x14ac:dyDescent="0.25">
      <c r="A19" s="62"/>
      <c r="B19" s="78"/>
      <c r="C19" s="65"/>
      <c r="D19" s="23" t="s">
        <v>30</v>
      </c>
      <c r="E19" s="16"/>
      <c r="F19" s="16">
        <v>0</v>
      </c>
      <c r="G19" s="16"/>
      <c r="H19" s="16"/>
      <c r="I19" s="16"/>
      <c r="J19" s="16"/>
      <c r="K19" s="16"/>
      <c r="L19" s="16"/>
      <c r="M19" s="16"/>
      <c r="N19" s="16"/>
      <c r="O19" s="7">
        <f t="shared" si="0"/>
        <v>0</v>
      </c>
      <c r="P19" s="76"/>
      <c r="Q19" s="76"/>
    </row>
    <row r="20" spans="1:17" ht="28.5" customHeight="1" x14ac:dyDescent="0.25">
      <c r="A20" s="61" t="s">
        <v>38</v>
      </c>
      <c r="B20" s="77" t="s">
        <v>36</v>
      </c>
      <c r="C20" s="9"/>
      <c r="D20" s="27" t="s">
        <v>24</v>
      </c>
      <c r="E20" s="7">
        <f>SUM(E21:E25)</f>
        <v>866.1</v>
      </c>
      <c r="F20" s="7">
        <f>SUM(F21:F24)</f>
        <v>0</v>
      </c>
      <c r="G20" s="7">
        <f>SUM(G21:G24)</f>
        <v>367333.08</v>
      </c>
      <c r="H20" s="21">
        <f>SUM(H21:H24)</f>
        <v>357865.48022999999</v>
      </c>
      <c r="I20" s="21">
        <f>SUM(I21:I24)</f>
        <v>45.35</v>
      </c>
      <c r="J20" s="21">
        <v>0</v>
      </c>
      <c r="K20" s="21">
        <v>0</v>
      </c>
      <c r="L20" s="21">
        <v>0</v>
      </c>
      <c r="M20" s="7">
        <v>0</v>
      </c>
      <c r="N20" s="7">
        <v>0</v>
      </c>
      <c r="O20" s="7">
        <f t="shared" si="0"/>
        <v>726110.01023000001</v>
      </c>
      <c r="P20" s="75" t="s">
        <v>19</v>
      </c>
      <c r="Q20" s="75" t="s">
        <v>35</v>
      </c>
    </row>
    <row r="21" spans="1:17" ht="34.5" customHeight="1" x14ac:dyDescent="0.25">
      <c r="A21" s="62"/>
      <c r="B21" s="88"/>
      <c r="C21" s="65" t="s">
        <v>32</v>
      </c>
      <c r="D21" s="26" t="s">
        <v>12</v>
      </c>
      <c r="E21" s="16"/>
      <c r="F21" s="16"/>
      <c r="G21" s="16">
        <v>350000</v>
      </c>
      <c r="H21" s="22">
        <v>338583.21840000001</v>
      </c>
      <c r="I21" s="22"/>
      <c r="J21" s="22"/>
      <c r="K21" s="22"/>
      <c r="L21" s="22"/>
      <c r="M21" s="22"/>
      <c r="N21" s="22"/>
      <c r="O21" s="7">
        <f t="shared" si="0"/>
        <v>688583.21840000001</v>
      </c>
      <c r="P21" s="76"/>
      <c r="Q21" s="76"/>
    </row>
    <row r="22" spans="1:17" ht="34.5" customHeight="1" x14ac:dyDescent="0.25">
      <c r="A22" s="62"/>
      <c r="B22" s="88"/>
      <c r="C22" s="65"/>
      <c r="D22" s="26" t="s">
        <v>13</v>
      </c>
      <c r="E22" s="16"/>
      <c r="F22" s="16"/>
      <c r="G22" s="16"/>
      <c r="H22" s="22">
        <v>6909.8618299999998</v>
      </c>
      <c r="I22" s="22"/>
      <c r="J22" s="22"/>
      <c r="K22" s="22"/>
      <c r="L22" s="22"/>
      <c r="M22" s="22"/>
      <c r="N22" s="22"/>
      <c r="O22" s="7">
        <f t="shared" si="0"/>
        <v>6909.8618299999998</v>
      </c>
      <c r="P22" s="76"/>
      <c r="Q22" s="76"/>
    </row>
    <row r="23" spans="1:17" ht="30" x14ac:dyDescent="0.25">
      <c r="A23" s="62"/>
      <c r="B23" s="88"/>
      <c r="C23" s="65"/>
      <c r="D23" s="26" t="s">
        <v>30</v>
      </c>
      <c r="E23" s="16"/>
      <c r="F23" s="16"/>
      <c r="G23" s="16">
        <v>17333.080000000002</v>
      </c>
      <c r="H23" s="16">
        <v>242.8</v>
      </c>
      <c r="I23" s="16"/>
      <c r="J23" s="16"/>
      <c r="K23" s="16"/>
      <c r="L23" s="16"/>
      <c r="M23" s="16"/>
      <c r="N23" s="16"/>
      <c r="O23" s="7">
        <f t="shared" si="0"/>
        <v>17575.88</v>
      </c>
      <c r="P23" s="76"/>
      <c r="Q23" s="76"/>
    </row>
    <row r="24" spans="1:17" ht="105" x14ac:dyDescent="0.25">
      <c r="A24" s="62"/>
      <c r="B24" s="89"/>
      <c r="C24" s="65"/>
      <c r="D24" s="25" t="s">
        <v>31</v>
      </c>
      <c r="E24" s="16"/>
      <c r="F24" s="16"/>
      <c r="G24" s="16"/>
      <c r="H24" s="16">
        <f>12031.6+98</f>
        <v>12129.6</v>
      </c>
      <c r="I24" s="16">
        <v>45.35</v>
      </c>
      <c r="J24" s="16"/>
      <c r="K24" s="16"/>
      <c r="L24" s="16"/>
      <c r="M24" s="16"/>
      <c r="N24" s="16"/>
      <c r="O24" s="7">
        <f t="shared" si="0"/>
        <v>12174.95</v>
      </c>
      <c r="P24" s="76"/>
      <c r="Q24" s="76"/>
    </row>
    <row r="25" spans="1:17" ht="31.5" x14ac:dyDescent="0.25">
      <c r="A25" s="30"/>
      <c r="B25" s="41" t="s">
        <v>22</v>
      </c>
      <c r="C25" s="29">
        <v>2017</v>
      </c>
      <c r="D25" s="29" t="s">
        <v>30</v>
      </c>
      <c r="E25" s="16">
        <f>100+766.1</f>
        <v>866.1</v>
      </c>
      <c r="F25" s="16"/>
      <c r="G25" s="16"/>
      <c r="H25" s="16"/>
      <c r="I25" s="16"/>
      <c r="J25" s="16"/>
      <c r="K25" s="16"/>
      <c r="L25" s="16"/>
      <c r="M25" s="16"/>
      <c r="N25" s="16"/>
      <c r="O25" s="7">
        <f t="shared" si="0"/>
        <v>866.1</v>
      </c>
      <c r="P25" s="31" t="s">
        <v>37</v>
      </c>
      <c r="Q25" s="28"/>
    </row>
    <row r="26" spans="1:17" ht="28.5" customHeight="1" x14ac:dyDescent="0.25">
      <c r="A26" s="61" t="s">
        <v>40</v>
      </c>
      <c r="B26" s="77" t="s">
        <v>49</v>
      </c>
      <c r="C26" s="65" t="s">
        <v>48</v>
      </c>
      <c r="D26" s="27" t="s">
        <v>24</v>
      </c>
      <c r="E26" s="16"/>
      <c r="F26" s="16"/>
      <c r="G26" s="16"/>
      <c r="H26" s="16"/>
      <c r="I26" s="16"/>
      <c r="J26" s="16">
        <f>SUM(J27:J29)</f>
        <v>0</v>
      </c>
      <c r="K26" s="16">
        <f>SUM(K27:K30)</f>
        <v>6041.66</v>
      </c>
      <c r="L26" s="16">
        <f>SUM(L27:L29)</f>
        <v>0</v>
      </c>
      <c r="M26" s="16"/>
      <c r="N26" s="16"/>
      <c r="O26" s="7">
        <f t="shared" si="0"/>
        <v>6041.66</v>
      </c>
      <c r="P26" s="75" t="s">
        <v>19</v>
      </c>
      <c r="Q26" s="75" t="s">
        <v>46</v>
      </c>
    </row>
    <row r="27" spans="1:17" ht="29.25" customHeight="1" x14ac:dyDescent="0.25">
      <c r="A27" s="62"/>
      <c r="B27" s="78"/>
      <c r="C27" s="65"/>
      <c r="D27" s="26" t="s">
        <v>12</v>
      </c>
      <c r="E27" s="16"/>
      <c r="F27" s="16"/>
      <c r="G27" s="16"/>
      <c r="H27" s="16"/>
      <c r="I27" s="16"/>
      <c r="J27" s="16">
        <v>0</v>
      </c>
      <c r="K27" s="16">
        <v>0</v>
      </c>
      <c r="L27" s="16"/>
      <c r="M27" s="16"/>
      <c r="N27" s="16"/>
      <c r="O27" s="7">
        <f t="shared" si="0"/>
        <v>0</v>
      </c>
      <c r="P27" s="76"/>
      <c r="Q27" s="76"/>
    </row>
    <row r="28" spans="1:17" ht="29.25" customHeight="1" x14ac:dyDescent="0.25">
      <c r="A28" s="62"/>
      <c r="B28" s="78"/>
      <c r="C28" s="65"/>
      <c r="D28" s="26" t="s">
        <v>13</v>
      </c>
      <c r="E28" s="16"/>
      <c r="F28" s="16"/>
      <c r="G28" s="16"/>
      <c r="H28" s="16"/>
      <c r="I28" s="16"/>
      <c r="J28" s="16"/>
      <c r="K28" s="16">
        <v>0</v>
      </c>
      <c r="L28" s="16"/>
      <c r="M28" s="16"/>
      <c r="N28" s="16"/>
      <c r="O28" s="7">
        <f t="shared" si="0"/>
        <v>0</v>
      </c>
      <c r="P28" s="76"/>
      <c r="Q28" s="76"/>
    </row>
    <row r="29" spans="1:17" ht="34.9" customHeight="1" x14ac:dyDescent="0.25">
      <c r="A29" s="62"/>
      <c r="B29" s="78"/>
      <c r="C29" s="65"/>
      <c r="D29" s="26" t="s">
        <v>30</v>
      </c>
      <c r="E29" s="16"/>
      <c r="F29" s="16"/>
      <c r="G29" s="16"/>
      <c r="H29" s="16"/>
      <c r="I29" s="16"/>
      <c r="J29" s="16"/>
      <c r="K29" s="16">
        <v>0</v>
      </c>
      <c r="L29" s="16"/>
      <c r="M29" s="16"/>
      <c r="N29" s="16"/>
      <c r="O29" s="7">
        <f t="shared" si="0"/>
        <v>0</v>
      </c>
      <c r="P29" s="76"/>
      <c r="Q29" s="76"/>
    </row>
    <row r="30" spans="1:17" ht="155.25" customHeight="1" x14ac:dyDescent="0.25">
      <c r="A30" s="35"/>
      <c r="B30" s="38" t="s">
        <v>51</v>
      </c>
      <c r="C30" s="36">
        <v>2023</v>
      </c>
      <c r="D30" s="36" t="s">
        <v>30</v>
      </c>
      <c r="E30" s="16"/>
      <c r="F30" s="16"/>
      <c r="G30" s="16"/>
      <c r="H30" s="16"/>
      <c r="I30" s="16"/>
      <c r="J30" s="16"/>
      <c r="K30" s="16">
        <v>6041.66</v>
      </c>
      <c r="L30" s="16"/>
      <c r="M30" s="16"/>
      <c r="N30" s="16"/>
      <c r="O30" s="7">
        <f t="shared" si="0"/>
        <v>6041.66</v>
      </c>
      <c r="P30" s="34" t="s">
        <v>19</v>
      </c>
      <c r="Q30" s="79"/>
    </row>
    <row r="31" spans="1:17" s="48" customFormat="1" ht="111" customHeight="1" x14ac:dyDescent="0.25">
      <c r="A31" s="80" t="s">
        <v>52</v>
      </c>
      <c r="B31" s="38" t="s">
        <v>57</v>
      </c>
      <c r="C31" s="45" t="s">
        <v>53</v>
      </c>
      <c r="D31" s="45" t="s">
        <v>24</v>
      </c>
      <c r="E31" s="46"/>
      <c r="F31" s="46"/>
      <c r="G31" s="46"/>
      <c r="H31" s="46"/>
      <c r="I31" s="46"/>
      <c r="J31" s="46"/>
      <c r="K31" s="46"/>
      <c r="L31" s="46"/>
      <c r="M31" s="16">
        <f>M32+M33+M34</f>
        <v>228260.90000000002</v>
      </c>
      <c r="N31" s="46"/>
      <c r="O31" s="47">
        <f t="shared" si="0"/>
        <v>228260.90000000002</v>
      </c>
      <c r="P31" s="85" t="s">
        <v>19</v>
      </c>
      <c r="Q31" s="82" t="s">
        <v>56</v>
      </c>
    </row>
    <row r="32" spans="1:17" s="48" customFormat="1" ht="55.5" customHeight="1" x14ac:dyDescent="0.25">
      <c r="A32" s="80"/>
      <c r="B32" s="49" t="s">
        <v>59</v>
      </c>
      <c r="C32" s="45">
        <v>2025</v>
      </c>
      <c r="D32" s="45" t="s">
        <v>30</v>
      </c>
      <c r="E32" s="46"/>
      <c r="F32" s="46"/>
      <c r="G32" s="46"/>
      <c r="H32" s="46"/>
      <c r="I32" s="46"/>
      <c r="J32" s="46"/>
      <c r="K32" s="46"/>
      <c r="L32" s="50"/>
      <c r="M32" s="16">
        <v>5828.7</v>
      </c>
      <c r="N32" s="46"/>
      <c r="O32" s="47">
        <f>SUM(E32:M32)</f>
        <v>5828.7</v>
      </c>
      <c r="P32" s="86"/>
      <c r="Q32" s="83"/>
    </row>
    <row r="33" spans="1:17" s="48" customFormat="1" ht="39.6" customHeight="1" x14ac:dyDescent="0.25">
      <c r="A33" s="80"/>
      <c r="B33" s="51" t="s">
        <v>55</v>
      </c>
      <c r="C33" s="85">
        <v>2025</v>
      </c>
      <c r="D33" s="45" t="s">
        <v>13</v>
      </c>
      <c r="E33" s="46"/>
      <c r="F33" s="46"/>
      <c r="G33" s="46"/>
      <c r="H33" s="46"/>
      <c r="I33" s="46"/>
      <c r="J33" s="46"/>
      <c r="K33" s="46"/>
      <c r="L33" s="50"/>
      <c r="M33" s="16">
        <v>148000</v>
      </c>
      <c r="N33" s="46"/>
      <c r="O33" s="47">
        <f>SUM(E33:M33)</f>
        <v>148000</v>
      </c>
      <c r="P33" s="86"/>
      <c r="Q33" s="83"/>
    </row>
    <row r="34" spans="1:17" s="48" customFormat="1" ht="58.9" customHeight="1" x14ac:dyDescent="0.25">
      <c r="A34" s="81"/>
      <c r="B34" s="52"/>
      <c r="C34" s="87"/>
      <c r="D34" s="45" t="s">
        <v>30</v>
      </c>
      <c r="E34" s="46"/>
      <c r="F34" s="46"/>
      <c r="G34" s="46"/>
      <c r="H34" s="46"/>
      <c r="I34" s="46"/>
      <c r="J34" s="46"/>
      <c r="K34" s="46"/>
      <c r="L34" s="46"/>
      <c r="M34" s="16">
        <v>74432.2</v>
      </c>
      <c r="N34" s="46"/>
      <c r="O34" s="47">
        <f t="shared" si="0"/>
        <v>74432.2</v>
      </c>
      <c r="P34" s="87"/>
      <c r="Q34" s="84"/>
    </row>
    <row r="35" spans="1:17" ht="32.25" customHeight="1" x14ac:dyDescent="0.25">
      <c r="A35" s="66"/>
      <c r="B35" s="60" t="s">
        <v>14</v>
      </c>
      <c r="C35" s="9"/>
      <c r="D35" s="9" t="s">
        <v>24</v>
      </c>
      <c r="E35" s="7">
        <f t="shared" ref="E35:I37" si="1">E20+E16</f>
        <v>866.1</v>
      </c>
      <c r="F35" s="7">
        <f t="shared" si="1"/>
        <v>560151.30000000005</v>
      </c>
      <c r="G35" s="7">
        <f t="shared" si="1"/>
        <v>596950.10000000009</v>
      </c>
      <c r="H35" s="7">
        <f t="shared" si="1"/>
        <v>357865.48022999999</v>
      </c>
      <c r="I35" s="7">
        <f t="shared" si="1"/>
        <v>45.35</v>
      </c>
      <c r="J35" s="7">
        <f>SUM(J27)</f>
        <v>0</v>
      </c>
      <c r="K35" s="7">
        <f>SUM(K27:K30)</f>
        <v>6041.66</v>
      </c>
      <c r="L35" s="7">
        <f>L36+L37+L38</f>
        <v>0</v>
      </c>
      <c r="M35" s="7">
        <f>M36+M37+M38</f>
        <v>228260.9</v>
      </c>
      <c r="N35" s="7">
        <v>0</v>
      </c>
      <c r="O35" s="7">
        <f>SUM(E35:M35)</f>
        <v>1750180.8902299998</v>
      </c>
      <c r="P35" s="58"/>
      <c r="Q35" s="58"/>
    </row>
    <row r="36" spans="1:17" ht="32.25" customHeight="1" x14ac:dyDescent="0.25">
      <c r="A36" s="67"/>
      <c r="B36" s="60"/>
      <c r="C36" s="8"/>
      <c r="D36" s="9" t="s">
        <v>12</v>
      </c>
      <c r="E36" s="7">
        <f t="shared" si="1"/>
        <v>0</v>
      </c>
      <c r="F36" s="7">
        <f t="shared" si="1"/>
        <v>498534.7</v>
      </c>
      <c r="G36" s="7">
        <f t="shared" si="1"/>
        <v>554359.14780000004</v>
      </c>
      <c r="H36" s="21">
        <f t="shared" si="1"/>
        <v>338583.21840000001</v>
      </c>
      <c r="I36" s="21">
        <f t="shared" si="1"/>
        <v>0</v>
      </c>
      <c r="J36" s="21">
        <f>J21+J17</f>
        <v>0</v>
      </c>
      <c r="K36" s="21">
        <f>K27</f>
        <v>0</v>
      </c>
      <c r="L36" s="21">
        <f>L27</f>
        <v>0</v>
      </c>
      <c r="M36" s="21">
        <f>M27</f>
        <v>0</v>
      </c>
      <c r="N36" s="7">
        <v>0</v>
      </c>
      <c r="O36" s="7">
        <f>SUM(E36:M36)</f>
        <v>1391477.0662000002</v>
      </c>
      <c r="P36" s="58"/>
      <c r="Q36" s="58"/>
    </row>
    <row r="37" spans="1:17" ht="32.25" customHeight="1" x14ac:dyDescent="0.25">
      <c r="A37" s="67"/>
      <c r="B37" s="60"/>
      <c r="C37" s="8"/>
      <c r="D37" s="9" t="s">
        <v>13</v>
      </c>
      <c r="E37" s="7">
        <f t="shared" si="1"/>
        <v>0</v>
      </c>
      <c r="F37" s="7">
        <f t="shared" si="1"/>
        <v>61616.6</v>
      </c>
      <c r="G37" s="7">
        <f t="shared" si="1"/>
        <v>25257.872200000002</v>
      </c>
      <c r="H37" s="21">
        <f t="shared" si="1"/>
        <v>6909.8618299999998</v>
      </c>
      <c r="I37" s="21">
        <f t="shared" si="1"/>
        <v>0</v>
      </c>
      <c r="J37" s="21">
        <f>J22+J18</f>
        <v>0</v>
      </c>
      <c r="K37" s="21">
        <f>K28</f>
        <v>0</v>
      </c>
      <c r="L37" s="21">
        <f>L28</f>
        <v>0</v>
      </c>
      <c r="M37" s="21">
        <f>M33</f>
        <v>148000</v>
      </c>
      <c r="N37" s="7">
        <v>0</v>
      </c>
      <c r="O37" s="7">
        <f>SUM(E37:M37)</f>
        <v>241784.33403</v>
      </c>
      <c r="P37" s="58"/>
      <c r="Q37" s="58"/>
    </row>
    <row r="38" spans="1:17" ht="28.5" x14ac:dyDescent="0.25">
      <c r="A38" s="68"/>
      <c r="B38" s="60"/>
      <c r="C38" s="8"/>
      <c r="D38" s="24" t="s">
        <v>30</v>
      </c>
      <c r="E38" s="7">
        <f>E24+E19+E25</f>
        <v>866.1</v>
      </c>
      <c r="F38" s="7">
        <f>F24+F19</f>
        <v>0</v>
      </c>
      <c r="G38" s="7">
        <f>G23+G19</f>
        <v>17333.080000000002</v>
      </c>
      <c r="H38" s="7">
        <f>H24+H19+H23</f>
        <v>12372.4</v>
      </c>
      <c r="I38" s="7">
        <f>I24+I19</f>
        <v>45.35</v>
      </c>
      <c r="J38" s="7">
        <f>J24+J19</f>
        <v>0</v>
      </c>
      <c r="K38" s="7">
        <f>K24+K19+K30</f>
        <v>6041.66</v>
      </c>
      <c r="L38" s="7">
        <f>L32+L34</f>
        <v>0</v>
      </c>
      <c r="M38" s="7">
        <f>M32+M34</f>
        <v>80260.899999999994</v>
      </c>
      <c r="N38" s="7">
        <v>0</v>
      </c>
      <c r="O38" s="7">
        <f>SUM(E38:M38)</f>
        <v>116919.48999999999</v>
      </c>
      <c r="P38" s="58"/>
      <c r="Q38" s="58"/>
    </row>
    <row r="39" spans="1:17" x14ac:dyDescent="0.25">
      <c r="A39" s="74" t="s">
        <v>47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</row>
    <row r="40" spans="1:17" ht="96.75" customHeight="1" x14ac:dyDescent="0.25">
      <c r="A40" s="61" t="s">
        <v>15</v>
      </c>
      <c r="B40" s="44" t="s">
        <v>34</v>
      </c>
      <c r="C40" s="9"/>
      <c r="D40" s="9" t="s">
        <v>24</v>
      </c>
      <c r="E40" s="7">
        <f>SUM(E41:E45)</f>
        <v>2723.6</v>
      </c>
      <c r="F40" s="7">
        <f>SUM(F41:F45)</f>
        <v>373058.64130000002</v>
      </c>
      <c r="G40" s="7">
        <f>SUM(G41:G45)</f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f t="shared" si="0"/>
        <v>375782.24129999999</v>
      </c>
      <c r="P40" s="6"/>
      <c r="Q40" s="63" t="s">
        <v>20</v>
      </c>
    </row>
    <row r="41" spans="1:17" ht="47.25" x14ac:dyDescent="0.25">
      <c r="A41" s="62"/>
      <c r="B41" s="42" t="s">
        <v>16</v>
      </c>
      <c r="C41" s="8">
        <v>2017</v>
      </c>
      <c r="D41" s="23" t="s">
        <v>30</v>
      </c>
      <c r="E41" s="13">
        <v>2723.6</v>
      </c>
      <c r="F41" s="13"/>
      <c r="G41" s="13"/>
      <c r="H41" s="16"/>
      <c r="I41" s="16"/>
      <c r="J41" s="16"/>
      <c r="K41" s="16"/>
      <c r="L41" s="16"/>
      <c r="M41" s="16"/>
      <c r="N41" s="16"/>
      <c r="O41" s="7">
        <f t="shared" si="0"/>
        <v>2723.6</v>
      </c>
      <c r="P41" s="71" t="s">
        <v>17</v>
      </c>
      <c r="Q41" s="64"/>
    </row>
    <row r="42" spans="1:17" ht="47.25" x14ac:dyDescent="0.25">
      <c r="A42" s="62"/>
      <c r="B42" s="43" t="s">
        <v>21</v>
      </c>
      <c r="C42" s="65">
        <v>2018</v>
      </c>
      <c r="D42" s="18" t="s">
        <v>30</v>
      </c>
      <c r="E42" s="13"/>
      <c r="F42" s="13">
        <v>61.23</v>
      </c>
      <c r="G42" s="13"/>
      <c r="H42" s="16"/>
      <c r="I42" s="16"/>
      <c r="J42" s="16"/>
      <c r="K42" s="16"/>
      <c r="L42" s="16"/>
      <c r="M42" s="16"/>
      <c r="N42" s="16"/>
      <c r="O42" s="7">
        <f t="shared" si="0"/>
        <v>61.23</v>
      </c>
      <c r="P42" s="73"/>
      <c r="Q42" s="64"/>
    </row>
    <row r="43" spans="1:17" ht="27" customHeight="1" x14ac:dyDescent="0.25">
      <c r="A43" s="62"/>
      <c r="B43" s="69" t="s">
        <v>23</v>
      </c>
      <c r="C43" s="65"/>
      <c r="D43" s="18" t="s">
        <v>12</v>
      </c>
      <c r="E43" s="17"/>
      <c r="F43" s="17">
        <v>331878.71130000002</v>
      </c>
      <c r="G43" s="17"/>
      <c r="H43" s="16"/>
      <c r="I43" s="16"/>
      <c r="J43" s="16"/>
      <c r="K43" s="16"/>
      <c r="L43" s="16"/>
      <c r="M43" s="16"/>
      <c r="N43" s="16"/>
      <c r="O43" s="7">
        <f t="shared" si="0"/>
        <v>331878.71130000002</v>
      </c>
      <c r="P43" s="71" t="s">
        <v>19</v>
      </c>
      <c r="Q43" s="64"/>
    </row>
    <row r="44" spans="1:17" ht="30" customHeight="1" x14ac:dyDescent="0.25">
      <c r="A44" s="62"/>
      <c r="B44" s="70"/>
      <c r="C44" s="65"/>
      <c r="D44" s="15" t="s">
        <v>13</v>
      </c>
      <c r="E44" s="16"/>
      <c r="F44" s="16">
        <v>41018.720000000001</v>
      </c>
      <c r="G44" s="16"/>
      <c r="H44" s="16"/>
      <c r="I44" s="16"/>
      <c r="J44" s="16"/>
      <c r="K44" s="16"/>
      <c r="L44" s="16"/>
      <c r="M44" s="16"/>
      <c r="N44" s="16"/>
      <c r="O44" s="7">
        <f t="shared" si="0"/>
        <v>41018.720000000001</v>
      </c>
      <c r="P44" s="72"/>
      <c r="Q44" s="64"/>
    </row>
    <row r="45" spans="1:17" ht="115.5" customHeight="1" x14ac:dyDescent="0.25">
      <c r="A45" s="62"/>
      <c r="B45" s="70"/>
      <c r="C45" s="65"/>
      <c r="D45" s="23" t="s">
        <v>30</v>
      </c>
      <c r="E45" s="16"/>
      <c r="F45" s="16">
        <v>99.98</v>
      </c>
      <c r="G45" s="16"/>
      <c r="H45" s="16"/>
      <c r="I45" s="16"/>
      <c r="J45" s="16"/>
      <c r="K45" s="16"/>
      <c r="L45" s="16"/>
      <c r="M45" s="16"/>
      <c r="N45" s="16"/>
      <c r="O45" s="7">
        <f t="shared" si="0"/>
        <v>99.98</v>
      </c>
      <c r="P45" s="73"/>
      <c r="Q45" s="64"/>
    </row>
    <row r="46" spans="1:17" ht="32.25" customHeight="1" x14ac:dyDescent="0.25">
      <c r="A46" s="59"/>
      <c r="B46" s="60" t="s">
        <v>14</v>
      </c>
      <c r="C46" s="9"/>
      <c r="D46" s="9" t="s">
        <v>24</v>
      </c>
      <c r="E46" s="7">
        <f>E40</f>
        <v>2723.6</v>
      </c>
      <c r="F46" s="7">
        <f>F40</f>
        <v>373058.64130000002</v>
      </c>
      <c r="G46" s="7">
        <f t="shared" ref="G46:H46" si="2">G40</f>
        <v>0</v>
      </c>
      <c r="H46" s="7">
        <f t="shared" si="2"/>
        <v>0</v>
      </c>
      <c r="I46" s="7">
        <f t="shared" ref="I46" si="3">I40</f>
        <v>0</v>
      </c>
      <c r="J46" s="7">
        <v>0</v>
      </c>
      <c r="K46" s="7">
        <v>0</v>
      </c>
      <c r="L46" s="7">
        <v>0</v>
      </c>
      <c r="M46" s="7"/>
      <c r="N46" s="7"/>
      <c r="O46" s="7">
        <f t="shared" si="0"/>
        <v>375782.24129999999</v>
      </c>
      <c r="P46" s="58"/>
      <c r="Q46" s="58"/>
    </row>
    <row r="47" spans="1:17" ht="32.25" customHeight="1" x14ac:dyDescent="0.25">
      <c r="A47" s="59"/>
      <c r="B47" s="60"/>
      <c r="C47" s="8"/>
      <c r="D47" s="9" t="s">
        <v>12</v>
      </c>
      <c r="E47" s="7">
        <f>E43</f>
        <v>0</v>
      </c>
      <c r="F47" s="7">
        <f t="shared" ref="F47:G47" si="4">F43</f>
        <v>331878.71130000002</v>
      </c>
      <c r="G47" s="7">
        <f t="shared" si="4"/>
        <v>0</v>
      </c>
      <c r="H47" s="7">
        <f t="shared" ref="H47:I47" si="5">H43</f>
        <v>0</v>
      </c>
      <c r="I47" s="7">
        <f t="shared" si="5"/>
        <v>0</v>
      </c>
      <c r="J47" s="7"/>
      <c r="K47" s="7"/>
      <c r="L47" s="7"/>
      <c r="M47" s="7"/>
      <c r="N47" s="7"/>
      <c r="O47" s="7">
        <f t="shared" si="0"/>
        <v>331878.71130000002</v>
      </c>
      <c r="P47" s="58"/>
      <c r="Q47" s="58"/>
    </row>
    <row r="48" spans="1:17" ht="32.25" customHeight="1" x14ac:dyDescent="0.25">
      <c r="A48" s="59"/>
      <c r="B48" s="60"/>
      <c r="C48" s="8"/>
      <c r="D48" s="9" t="s">
        <v>13</v>
      </c>
      <c r="E48" s="7">
        <f>E44</f>
        <v>0</v>
      </c>
      <c r="F48" s="7">
        <f t="shared" ref="F48:G48" si="6">F44</f>
        <v>41018.720000000001</v>
      </c>
      <c r="G48" s="7">
        <f t="shared" si="6"/>
        <v>0</v>
      </c>
      <c r="H48" s="7">
        <f t="shared" ref="H48:I48" si="7">H44</f>
        <v>0</v>
      </c>
      <c r="I48" s="7">
        <f t="shared" si="7"/>
        <v>0</v>
      </c>
      <c r="J48" s="7"/>
      <c r="K48" s="7"/>
      <c r="L48" s="7"/>
      <c r="M48" s="7"/>
      <c r="N48" s="7"/>
      <c r="O48" s="7">
        <f t="shared" si="0"/>
        <v>41018.720000000001</v>
      </c>
      <c r="P48" s="58"/>
      <c r="Q48" s="58"/>
    </row>
    <row r="49" spans="1:17" ht="28.5" x14ac:dyDescent="0.25">
      <c r="A49" s="59"/>
      <c r="B49" s="60"/>
      <c r="C49" s="8"/>
      <c r="D49" s="24" t="s">
        <v>30</v>
      </c>
      <c r="E49" s="7">
        <f t="shared" ref="E49:I49" si="8">E41+E45+E42</f>
        <v>2723.6</v>
      </c>
      <c r="F49" s="7">
        <f t="shared" si="8"/>
        <v>161.21</v>
      </c>
      <c r="G49" s="7">
        <f t="shared" si="8"/>
        <v>0</v>
      </c>
      <c r="H49" s="7">
        <f t="shared" si="8"/>
        <v>0</v>
      </c>
      <c r="I49" s="7">
        <f t="shared" si="8"/>
        <v>0</v>
      </c>
      <c r="J49" s="7"/>
      <c r="K49" s="7"/>
      <c r="L49" s="7"/>
      <c r="M49" s="7"/>
      <c r="N49" s="7"/>
      <c r="O49" s="7">
        <f t="shared" si="0"/>
        <v>2884.81</v>
      </c>
      <c r="P49" s="58"/>
      <c r="Q49" s="58"/>
    </row>
    <row r="50" spans="1:17" ht="32.25" customHeight="1" x14ac:dyDescent="0.25">
      <c r="A50" s="59"/>
      <c r="B50" s="60" t="s">
        <v>18</v>
      </c>
      <c r="C50" s="9"/>
      <c r="D50" s="9" t="s">
        <v>24</v>
      </c>
      <c r="E50" s="7">
        <f>E35+E46</f>
        <v>3589.7</v>
      </c>
      <c r="F50" s="7">
        <f t="shared" ref="E50:H53" si="9">F35+F46</f>
        <v>933209.94130000006</v>
      </c>
      <c r="G50" s="7">
        <f>G35+G46</f>
        <v>596950.10000000009</v>
      </c>
      <c r="H50" s="21">
        <f t="shared" si="9"/>
        <v>357865.48022999999</v>
      </c>
      <c r="I50" s="7">
        <f t="shared" ref="I50" si="10">I35+I46</f>
        <v>45.35</v>
      </c>
      <c r="J50" s="7">
        <f>J35</f>
        <v>0</v>
      </c>
      <c r="K50" s="7">
        <f>K35</f>
        <v>6041.66</v>
      </c>
      <c r="L50" s="7">
        <f>L35</f>
        <v>0</v>
      </c>
      <c r="M50" s="7">
        <f>M35</f>
        <v>228260.9</v>
      </c>
      <c r="N50" s="7">
        <f>N35</f>
        <v>0</v>
      </c>
      <c r="O50" s="7">
        <f>SUM(E50:N50)</f>
        <v>2125963.1315300004</v>
      </c>
      <c r="P50" s="58"/>
      <c r="Q50" s="58"/>
    </row>
    <row r="51" spans="1:17" ht="32.25" customHeight="1" x14ac:dyDescent="0.25">
      <c r="A51" s="59"/>
      <c r="B51" s="60"/>
      <c r="C51" s="8"/>
      <c r="D51" s="9" t="s">
        <v>12</v>
      </c>
      <c r="E51" s="7">
        <f t="shared" si="9"/>
        <v>0</v>
      </c>
      <c r="F51" s="7">
        <f t="shared" si="9"/>
        <v>830413.41130000004</v>
      </c>
      <c r="G51" s="7">
        <f t="shared" si="9"/>
        <v>554359.14780000004</v>
      </c>
      <c r="H51" s="21">
        <f t="shared" si="9"/>
        <v>338583.21840000001</v>
      </c>
      <c r="I51" s="21">
        <f t="shared" ref="I51" si="11">I36+I47</f>
        <v>0</v>
      </c>
      <c r="J51" s="21">
        <f>J27</f>
        <v>0</v>
      </c>
      <c r="K51" s="21">
        <f>K27</f>
        <v>0</v>
      </c>
      <c r="L51" s="21">
        <f>L27</f>
        <v>0</v>
      </c>
      <c r="M51" s="21">
        <f>M27</f>
        <v>0</v>
      </c>
      <c r="N51" s="21">
        <f>N27</f>
        <v>0</v>
      </c>
      <c r="O51" s="7">
        <f t="shared" ref="O51:O53" si="12">SUM(E51:N51)</f>
        <v>1723355.7775000003</v>
      </c>
      <c r="P51" s="58"/>
      <c r="Q51" s="58"/>
    </row>
    <row r="52" spans="1:17" ht="32.25" customHeight="1" x14ac:dyDescent="0.25">
      <c r="A52" s="59"/>
      <c r="B52" s="60"/>
      <c r="C52" s="8"/>
      <c r="D52" s="9" t="s">
        <v>13</v>
      </c>
      <c r="E52" s="7">
        <f t="shared" si="9"/>
        <v>0</v>
      </c>
      <c r="F52" s="7">
        <f t="shared" si="9"/>
        <v>102635.32</v>
      </c>
      <c r="G52" s="7">
        <f t="shared" si="9"/>
        <v>25257.872200000002</v>
      </c>
      <c r="H52" s="21">
        <f t="shared" si="9"/>
        <v>6909.8618299999998</v>
      </c>
      <c r="I52" s="21">
        <f t="shared" ref="I52" si="13">I37+I48</f>
        <v>0</v>
      </c>
      <c r="J52" s="21">
        <v>0</v>
      </c>
      <c r="K52" s="21">
        <f>K28</f>
        <v>0</v>
      </c>
      <c r="L52" s="21">
        <f>L28</f>
        <v>0</v>
      </c>
      <c r="M52" s="21">
        <f>M28+M33</f>
        <v>148000</v>
      </c>
      <c r="N52" s="21">
        <f>N28</f>
        <v>0</v>
      </c>
      <c r="O52" s="7">
        <f t="shared" si="12"/>
        <v>282803.05403</v>
      </c>
      <c r="P52" s="58"/>
      <c r="Q52" s="58"/>
    </row>
    <row r="53" spans="1:17" ht="28.5" x14ac:dyDescent="0.25">
      <c r="A53" s="59"/>
      <c r="B53" s="60"/>
      <c r="C53" s="8"/>
      <c r="D53" s="24" t="s">
        <v>30</v>
      </c>
      <c r="E53" s="7">
        <f t="shared" si="9"/>
        <v>3589.7</v>
      </c>
      <c r="F53" s="7">
        <f t="shared" si="9"/>
        <v>161.21</v>
      </c>
      <c r="G53" s="7">
        <f t="shared" si="9"/>
        <v>17333.080000000002</v>
      </c>
      <c r="H53" s="7">
        <f t="shared" si="9"/>
        <v>12372.4</v>
      </c>
      <c r="I53" s="7">
        <f t="shared" ref="I53" si="14">I38+I49</f>
        <v>45.35</v>
      </c>
      <c r="J53" s="7">
        <v>0</v>
      </c>
      <c r="K53" s="7">
        <f>K38</f>
        <v>6041.66</v>
      </c>
      <c r="L53" s="7">
        <f t="shared" ref="L53:N53" si="15">L38</f>
        <v>0</v>
      </c>
      <c r="M53" s="7">
        <f t="shared" si="15"/>
        <v>80260.899999999994</v>
      </c>
      <c r="N53" s="7">
        <f t="shared" si="15"/>
        <v>0</v>
      </c>
      <c r="O53" s="7">
        <f t="shared" si="12"/>
        <v>119804.29999999999</v>
      </c>
      <c r="P53" s="58"/>
      <c r="Q53" s="58"/>
    </row>
    <row r="54" spans="1:17" x14ac:dyDescent="0.25">
      <c r="O54" s="39"/>
    </row>
    <row r="55" spans="1:17" x14ac:dyDescent="0.25"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7" x14ac:dyDescent="0.25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</sheetData>
  <mergeCells count="53">
    <mergeCell ref="C17:C19"/>
    <mergeCell ref="A16:A19"/>
    <mergeCell ref="B16:B19"/>
    <mergeCell ref="A15:Q15"/>
    <mergeCell ref="P10:Q10"/>
    <mergeCell ref="B11:Q11"/>
    <mergeCell ref="A13:A14"/>
    <mergeCell ref="B13:B14"/>
    <mergeCell ref="C13:C14"/>
    <mergeCell ref="D13:D14"/>
    <mergeCell ref="E13:O13"/>
    <mergeCell ref="P13:P14"/>
    <mergeCell ref="Q13:Q14"/>
    <mergeCell ref="A31:A34"/>
    <mergeCell ref="Q31:Q34"/>
    <mergeCell ref="P31:P34"/>
    <mergeCell ref="C33:C34"/>
    <mergeCell ref="A20:A24"/>
    <mergeCell ref="B20:B24"/>
    <mergeCell ref="P20:P24"/>
    <mergeCell ref="Q20:Q24"/>
    <mergeCell ref="C21:C24"/>
    <mergeCell ref="A26:A29"/>
    <mergeCell ref="C26:C29"/>
    <mergeCell ref="P26:P29"/>
    <mergeCell ref="B26:B29"/>
    <mergeCell ref="Q26:Q30"/>
    <mergeCell ref="A40:A45"/>
    <mergeCell ref="Q40:Q45"/>
    <mergeCell ref="C42:C45"/>
    <mergeCell ref="P35:P38"/>
    <mergeCell ref="Q35:Q38"/>
    <mergeCell ref="A35:A38"/>
    <mergeCell ref="B35:B38"/>
    <mergeCell ref="B43:B45"/>
    <mergeCell ref="P43:P45"/>
    <mergeCell ref="P41:P42"/>
    <mergeCell ref="A39:Q39"/>
    <mergeCell ref="A46:A49"/>
    <mergeCell ref="B46:B49"/>
    <mergeCell ref="P46:P49"/>
    <mergeCell ref="Q46:Q49"/>
    <mergeCell ref="A50:A53"/>
    <mergeCell ref="B50:B53"/>
    <mergeCell ref="P1:Q1"/>
    <mergeCell ref="P2:Q2"/>
    <mergeCell ref="P3:Q3"/>
    <mergeCell ref="P4:Q5"/>
    <mergeCell ref="P50:P53"/>
    <mergeCell ref="Q50:Q53"/>
    <mergeCell ref="P8:Q8"/>
    <mergeCell ref="P16:P19"/>
    <mergeCell ref="Q16:Q19"/>
  </mergeCells>
  <pageMargins left="0.51181102362204722" right="0.31496062992125984" top="0.74803149606299213" bottom="0.15748031496062992" header="0.31496062992125984" footer="0.31496062992125984"/>
  <pageSetup paperSize="9" scale="35" fitToHeight="0" orientation="landscape" r:id="rId1"/>
  <rowBreaks count="1" manualBreakCount="1">
    <brk id="38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программу </vt:lpstr>
      <vt:lpstr>'в программу '!Заголовки_для_печати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тест5</dc:creator>
  <cp:lastModifiedBy>Ирина Шмакова</cp:lastModifiedBy>
  <cp:lastPrinted>2025-10-03T05:44:11Z</cp:lastPrinted>
  <dcterms:created xsi:type="dcterms:W3CDTF">2017-04-19T05:28:47Z</dcterms:created>
  <dcterms:modified xsi:type="dcterms:W3CDTF">2025-10-03T07:10:27Z</dcterms:modified>
</cp:coreProperties>
</file>