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8"/>
  </bookViews>
  <sheets>
    <sheet name="Культ" sheetId="8" r:id="rId1"/>
    <sheet name="Жилье" sheetId="7" r:id="rId2"/>
    <sheet name="Обр" sheetId="6" r:id="rId3"/>
    <sheet name="здрав" sheetId="1" r:id="rId4"/>
    <sheet name="вода" sheetId="2" r:id="rId5"/>
    <sheet name="газ" sheetId="3" r:id="rId6"/>
    <sheet name="Конкурс" sheetId="9" r:id="rId7"/>
    <sheet name="вода2013" sheetId="4" r:id="rId8"/>
    <sheet name="Прил.1" sheetId="5" r:id="rId9"/>
    <sheet name="Ресурсы" sheetId="10" r:id="rId10"/>
  </sheets>
  <definedNames>
    <definedName name="_xlnm.Print_Titles" localSheetId="8">Прил.1!$8:$9</definedName>
  </definedNames>
  <calcPr calcId="124519"/>
</workbook>
</file>

<file path=xl/calcChain.xml><?xml version="1.0" encoding="utf-8"?>
<calcChain xmlns="http://schemas.openxmlformats.org/spreadsheetml/2006/main">
  <c r="D54" i="5"/>
  <c r="D55"/>
  <c r="D56"/>
  <c r="D91"/>
  <c r="D92"/>
  <c r="D90"/>
  <c r="D53"/>
  <c r="D52"/>
  <c r="D51"/>
  <c r="G119" l="1"/>
  <c r="F119"/>
  <c r="G118"/>
  <c r="F118"/>
  <c r="G117"/>
  <c r="F117"/>
  <c r="G116"/>
  <c r="F116"/>
  <c r="G115"/>
  <c r="F115"/>
  <c r="G114"/>
  <c r="F114"/>
  <c r="G113"/>
  <c r="F113"/>
  <c r="G112"/>
  <c r="F112"/>
  <c r="E119"/>
  <c r="E118"/>
  <c r="E117"/>
  <c r="E116"/>
  <c r="E115"/>
  <c r="E114"/>
  <c r="E113"/>
  <c r="E112"/>
  <c r="H89"/>
  <c r="G89"/>
  <c r="F89"/>
  <c r="H88"/>
  <c r="G88"/>
  <c r="F88"/>
  <c r="H87"/>
  <c r="G87"/>
  <c r="F87"/>
  <c r="H86"/>
  <c r="G86"/>
  <c r="F86"/>
  <c r="H85"/>
  <c r="G85"/>
  <c r="F85"/>
  <c r="E89"/>
  <c r="E88"/>
  <c r="E87"/>
  <c r="E86"/>
  <c r="E85"/>
  <c r="G71"/>
  <c r="F71"/>
  <c r="G70"/>
  <c r="F70"/>
  <c r="G69"/>
  <c r="F69"/>
  <c r="G68"/>
  <c r="F68"/>
  <c r="G67"/>
  <c r="F67"/>
  <c r="G66"/>
  <c r="F66"/>
  <c r="E71"/>
  <c r="E70"/>
  <c r="E69"/>
  <c r="E68"/>
  <c r="E67"/>
  <c r="E66"/>
  <c r="G50"/>
  <c r="F50"/>
  <c r="G49"/>
  <c r="G259" s="1"/>
  <c r="F49"/>
  <c r="E50"/>
  <c r="E49"/>
  <c r="G27"/>
  <c r="G266" s="1"/>
  <c r="F27"/>
  <c r="G26"/>
  <c r="G265" s="1"/>
  <c r="F26"/>
  <c r="G25"/>
  <c r="G264" s="1"/>
  <c r="F25"/>
  <c r="G24"/>
  <c r="G263" s="1"/>
  <c r="F24"/>
  <c r="G23"/>
  <c r="G262" s="1"/>
  <c r="F23"/>
  <c r="G22"/>
  <c r="G261" s="1"/>
  <c r="F22"/>
  <c r="G21"/>
  <c r="G260" s="1"/>
  <c r="F21"/>
  <c r="E27"/>
  <c r="E26"/>
  <c r="E25"/>
  <c r="E24"/>
  <c r="E23"/>
  <c r="E22"/>
  <c r="E21"/>
  <c r="H119"/>
  <c r="H118"/>
  <c r="H117"/>
  <c r="H116"/>
  <c r="H115"/>
  <c r="H114"/>
  <c r="H113"/>
  <c r="H112"/>
  <c r="D112" s="1"/>
  <c r="H71"/>
  <c r="H70"/>
  <c r="H69"/>
  <c r="H68"/>
  <c r="H67"/>
  <c r="H66"/>
  <c r="H57"/>
  <c r="G57"/>
  <c r="F57"/>
  <c r="E57"/>
  <c r="D57"/>
  <c r="H50"/>
  <c r="H49"/>
  <c r="D49" s="1"/>
  <c r="H27"/>
  <c r="H26"/>
  <c r="H25"/>
  <c r="H24"/>
  <c r="H23"/>
  <c r="H22"/>
  <c r="H21"/>
  <c r="D21" s="1"/>
  <c r="D20"/>
  <c r="D22"/>
  <c r="D23"/>
  <c r="D24"/>
  <c r="D25"/>
  <c r="D26"/>
  <c r="D27"/>
  <c r="H19"/>
  <c r="G19"/>
  <c r="F19"/>
  <c r="E19"/>
  <c r="D19"/>
  <c r="G10"/>
  <c r="D78"/>
  <c r="E80"/>
  <c r="F80"/>
  <c r="G80"/>
  <c r="H44"/>
  <c r="H138"/>
  <c r="H120"/>
  <c r="H40"/>
  <c r="H36"/>
  <c r="H28"/>
  <c r="D256"/>
  <c r="G255"/>
  <c r="F255"/>
  <c r="E255"/>
  <c r="D255"/>
  <c r="D253"/>
  <c r="D251"/>
  <c r="D249"/>
  <c r="D247"/>
  <c r="D246"/>
  <c r="D245" s="1"/>
  <c r="G245"/>
  <c r="F245"/>
  <c r="E245"/>
  <c r="D243"/>
  <c r="D241"/>
  <c r="D239"/>
  <c r="D237"/>
  <c r="D235"/>
  <c r="D233"/>
  <c r="D232"/>
  <c r="G231"/>
  <c r="F231"/>
  <c r="E231"/>
  <c r="D231"/>
  <c r="D229"/>
  <c r="D227"/>
  <c r="D225"/>
  <c r="D223"/>
  <c r="D222"/>
  <c r="G221"/>
  <c r="F221"/>
  <c r="E221"/>
  <c r="D221"/>
  <c r="D219"/>
  <c r="G218"/>
  <c r="F218"/>
  <c r="E218"/>
  <c r="D218"/>
  <c r="D216"/>
  <c r="D214"/>
  <c r="D212"/>
  <c r="D211"/>
  <c r="G210"/>
  <c r="F210"/>
  <c r="E210"/>
  <c r="D210"/>
  <c r="D208"/>
  <c r="D206"/>
  <c r="D204"/>
  <c r="D202"/>
  <c r="G200"/>
  <c r="F200"/>
  <c r="E200"/>
  <c r="D200"/>
  <c r="D198"/>
  <c r="D196"/>
  <c r="D194"/>
  <c r="D192"/>
  <c r="D190"/>
  <c r="D189"/>
  <c r="G188"/>
  <c r="F188"/>
  <c r="E188"/>
  <c r="D188"/>
  <c r="D187"/>
  <c r="G186"/>
  <c r="F186"/>
  <c r="E186"/>
  <c r="D186"/>
  <c r="D185"/>
  <c r="G184"/>
  <c r="F184"/>
  <c r="E184"/>
  <c r="D184"/>
  <c r="D182"/>
  <c r="D181"/>
  <c r="G180"/>
  <c r="F180"/>
  <c r="E180"/>
  <c r="D180"/>
  <c r="D179"/>
  <c r="G178"/>
  <c r="F178"/>
  <c r="E178"/>
  <c r="D178"/>
  <c r="D177"/>
  <c r="G176"/>
  <c r="F176"/>
  <c r="E176"/>
  <c r="D176"/>
  <c r="D174"/>
  <c r="D173"/>
  <c r="D172"/>
  <c r="G171"/>
  <c r="F171"/>
  <c r="E171"/>
  <c r="D171"/>
  <c r="D169"/>
  <c r="D167"/>
  <c r="D166"/>
  <c r="D165"/>
  <c r="D164"/>
  <c r="G163"/>
  <c r="F163"/>
  <c r="E163"/>
  <c r="D163"/>
  <c r="D161"/>
  <c r="D159"/>
  <c r="D158"/>
  <c r="D157"/>
  <c r="G156"/>
  <c r="F156"/>
  <c r="E156"/>
  <c r="D156"/>
  <c r="D154"/>
  <c r="D152"/>
  <c r="D150"/>
  <c r="D148"/>
  <c r="D147"/>
  <c r="D146"/>
  <c r="G145"/>
  <c r="F145"/>
  <c r="E145"/>
  <c r="D145"/>
  <c r="D143"/>
  <c r="D141"/>
  <c r="D140"/>
  <c r="D139"/>
  <c r="G138"/>
  <c r="F138"/>
  <c r="E138"/>
  <c r="D138"/>
  <c r="D136"/>
  <c r="D134"/>
  <c r="D132"/>
  <c r="D130"/>
  <c r="D128"/>
  <c r="D126"/>
  <c r="D124"/>
  <c r="D123"/>
  <c r="D122"/>
  <c r="D121"/>
  <c r="G120"/>
  <c r="F120"/>
  <c r="E120"/>
  <c r="D120"/>
  <c r="D110"/>
  <c r="D108"/>
  <c r="D107"/>
  <c r="H106"/>
  <c r="G106"/>
  <c r="F106"/>
  <c r="E106"/>
  <c r="D106"/>
  <c r="D105"/>
  <c r="D103"/>
  <c r="H102"/>
  <c r="G102"/>
  <c r="F102"/>
  <c r="E102"/>
  <c r="D102"/>
  <c r="D100"/>
  <c r="D98"/>
  <c r="D97"/>
  <c r="D96"/>
  <c r="H95"/>
  <c r="G95"/>
  <c r="F95"/>
  <c r="E95"/>
  <c r="D95"/>
  <c r="D94"/>
  <c r="H93"/>
  <c r="G93"/>
  <c r="F93"/>
  <c r="E93"/>
  <c r="D93"/>
  <c r="D82"/>
  <c r="D81"/>
  <c r="D77"/>
  <c r="G76"/>
  <c r="F76"/>
  <c r="E76"/>
  <c r="D76"/>
  <c r="D74"/>
  <c r="D73"/>
  <c r="G72"/>
  <c r="F72"/>
  <c r="E72"/>
  <c r="D72"/>
  <c r="D63"/>
  <c r="D62"/>
  <c r="D61"/>
  <c r="G60"/>
  <c r="F60"/>
  <c r="E60"/>
  <c r="D60"/>
  <c r="D59"/>
  <c r="D58"/>
  <c r="D46"/>
  <c r="D45"/>
  <c r="G44"/>
  <c r="F44"/>
  <c r="E44"/>
  <c r="D44"/>
  <c r="D42"/>
  <c r="D41"/>
  <c r="G40"/>
  <c r="F40"/>
  <c r="E40"/>
  <c r="D40"/>
  <c r="D38"/>
  <c r="D37"/>
  <c r="G36"/>
  <c r="F36"/>
  <c r="E36"/>
  <c r="D36"/>
  <c r="D34"/>
  <c r="D32"/>
  <c r="D30"/>
  <c r="D29"/>
  <c r="G28"/>
  <c r="F28"/>
  <c r="E28"/>
  <c r="D28"/>
  <c r="C9" i="3"/>
  <c r="C9" i="2"/>
  <c r="C4"/>
  <c r="E12" i="1"/>
  <c r="D12"/>
  <c r="C12"/>
  <c r="D6"/>
  <c r="C6"/>
  <c r="D19" i="6"/>
  <c r="C19"/>
  <c r="D13"/>
  <c r="C13"/>
  <c r="D10"/>
  <c r="C10"/>
  <c r="D4"/>
  <c r="C4"/>
  <c r="C8"/>
  <c r="C6"/>
  <c r="C13" i="8"/>
  <c r="D13"/>
  <c r="D10"/>
  <c r="D7"/>
  <c r="D4"/>
  <c r="C4"/>
  <c r="F11" i="2"/>
  <c r="E11"/>
  <c r="F10"/>
  <c r="E10"/>
  <c r="F9"/>
  <c r="E9"/>
  <c r="F8"/>
  <c r="E8"/>
  <c r="F7"/>
  <c r="E7"/>
  <c r="F6"/>
  <c r="E6"/>
  <c r="F5"/>
  <c r="E5"/>
  <c r="F4"/>
  <c r="E4"/>
  <c r="D11"/>
  <c r="D10"/>
  <c r="D9"/>
  <c r="D8"/>
  <c r="D7"/>
  <c r="D6"/>
  <c r="D5"/>
  <c r="D4"/>
  <c r="H81" i="3"/>
  <c r="H74"/>
  <c r="H68"/>
  <c r="H61"/>
  <c r="H55"/>
  <c r="H48"/>
  <c r="D23" i="10" l="1"/>
  <c r="D24"/>
  <c r="D25"/>
  <c r="D26"/>
  <c r="D27"/>
  <c r="D28"/>
  <c r="D22"/>
  <c r="G258" i="5"/>
  <c r="D80"/>
  <c r="F46" i="2"/>
  <c r="D46"/>
  <c r="C5"/>
  <c r="C3" s="1"/>
  <c r="F50"/>
  <c r="E50"/>
  <c r="D50"/>
  <c r="F52"/>
  <c r="E52"/>
  <c r="D52"/>
  <c r="F57"/>
  <c r="E57"/>
  <c r="D57"/>
  <c r="F101"/>
  <c r="E101"/>
  <c r="D101"/>
  <c r="C102"/>
  <c r="C101" s="1"/>
  <c r="C100"/>
  <c r="C99"/>
  <c r="C98"/>
  <c r="C97"/>
  <c r="C96"/>
  <c r="C95" s="1"/>
  <c r="C94"/>
  <c r="C93"/>
  <c r="C92"/>
  <c r="C91"/>
  <c r="C90"/>
  <c r="C89"/>
  <c r="C88"/>
  <c r="C87" s="1"/>
  <c r="C86"/>
  <c r="C85"/>
  <c r="C84"/>
  <c r="C83"/>
  <c r="C82"/>
  <c r="C81" s="1"/>
  <c r="C78"/>
  <c r="C77"/>
  <c r="C76"/>
  <c r="C75"/>
  <c r="C74" s="1"/>
  <c r="C73"/>
  <c r="C72"/>
  <c r="C71"/>
  <c r="C70"/>
  <c r="F59"/>
  <c r="E59"/>
  <c r="D59"/>
  <c r="C67"/>
  <c r="C66"/>
  <c r="C65"/>
  <c r="C64"/>
  <c r="C63"/>
  <c r="C62"/>
  <c r="C61" s="1"/>
  <c r="C60"/>
  <c r="C59" s="1"/>
  <c r="C58"/>
  <c r="C57" s="1"/>
  <c r="C56"/>
  <c r="C55"/>
  <c r="C53"/>
  <c r="C52" s="1"/>
  <c r="C51"/>
  <c r="C50" s="1"/>
  <c r="C49"/>
  <c r="C48"/>
  <c r="C47"/>
  <c r="C46" s="1"/>
  <c r="E12"/>
  <c r="D12"/>
  <c r="C18"/>
  <c r="C19"/>
  <c r="C20"/>
  <c r="C21"/>
  <c r="F68"/>
  <c r="E68"/>
  <c r="D68"/>
  <c r="D22" i="6"/>
  <c r="E22"/>
  <c r="F22"/>
  <c r="D23"/>
  <c r="E23"/>
  <c r="F23"/>
  <c r="D24"/>
  <c r="E24"/>
  <c r="F24"/>
  <c r="D25"/>
  <c r="E25"/>
  <c r="F25"/>
  <c r="D26"/>
  <c r="E26"/>
  <c r="F26"/>
  <c r="D27"/>
  <c r="E27"/>
  <c r="F27"/>
  <c r="D28"/>
  <c r="E28"/>
  <c r="F28"/>
  <c r="D21" i="3"/>
  <c r="E21"/>
  <c r="F21"/>
  <c r="G21"/>
  <c r="D22"/>
  <c r="E22"/>
  <c r="F22"/>
  <c r="G22"/>
  <c r="D23"/>
  <c r="E23"/>
  <c r="F23"/>
  <c r="G23"/>
  <c r="D24"/>
  <c r="E24"/>
  <c r="F24"/>
  <c r="G24"/>
  <c r="D25"/>
  <c r="E25"/>
  <c r="F25"/>
  <c r="G25"/>
  <c r="C25"/>
  <c r="C24"/>
  <c r="C23"/>
  <c r="C21"/>
  <c r="D15"/>
  <c r="E15"/>
  <c r="F15"/>
  <c r="G15"/>
  <c r="C15"/>
  <c r="C12"/>
  <c r="D12"/>
  <c r="C18"/>
  <c r="C17"/>
  <c r="C16"/>
  <c r="C14"/>
  <c r="C13"/>
  <c r="C5"/>
  <c r="D14" i="1"/>
  <c r="E14"/>
  <c r="F14"/>
  <c r="D15"/>
  <c r="E15"/>
  <c r="F15"/>
  <c r="D17"/>
  <c r="E17"/>
  <c r="F17"/>
  <c r="C14"/>
  <c r="E6"/>
  <c r="F6"/>
  <c r="F12" s="1"/>
  <c r="C7"/>
  <c r="C11" i="6"/>
  <c r="E4"/>
  <c r="F4"/>
  <c r="E3" i="2"/>
  <c r="C11"/>
  <c r="C10"/>
  <c r="C8"/>
  <c r="C7"/>
  <c r="C6"/>
  <c r="E79"/>
  <c r="F79"/>
  <c r="D79"/>
  <c r="C80"/>
  <c r="C79" s="1"/>
  <c r="D40"/>
  <c r="C42"/>
  <c r="C43"/>
  <c r="C44"/>
  <c r="C45"/>
  <c r="C41"/>
  <c r="C40" s="1"/>
  <c r="E35"/>
  <c r="C37"/>
  <c r="C38"/>
  <c r="C39"/>
  <c r="C36"/>
  <c r="C30"/>
  <c r="C31"/>
  <c r="C32"/>
  <c r="C33"/>
  <c r="C34"/>
  <c r="C29"/>
  <c r="D28"/>
  <c r="C28"/>
  <c r="C27"/>
  <c r="F23"/>
  <c r="D23"/>
  <c r="C25"/>
  <c r="C26"/>
  <c r="C24"/>
  <c r="C15"/>
  <c r="C13"/>
  <c r="F12"/>
  <c r="C14"/>
  <c r="C16"/>
  <c r="C12" s="1"/>
  <c r="C17"/>
  <c r="C22"/>
  <c r="F6" i="3"/>
  <c r="E6"/>
  <c r="D6"/>
  <c r="D19" s="1"/>
  <c r="C8"/>
  <c r="C22"/>
  <c r="C11"/>
  <c r="C7"/>
  <c r="C6"/>
  <c r="C19" s="1"/>
  <c r="C4"/>
  <c r="C17" i="1"/>
  <c r="C9"/>
  <c r="C15" s="1"/>
  <c r="C8"/>
  <c r="C5"/>
  <c r="C4"/>
  <c r="C9" i="6"/>
  <c r="C24" s="1"/>
  <c r="C23"/>
  <c r="D66" i="5"/>
  <c r="F22" i="8"/>
  <c r="E22"/>
  <c r="D22"/>
  <c r="F21"/>
  <c r="E21"/>
  <c r="D21"/>
  <c r="F20"/>
  <c r="E20"/>
  <c r="D20"/>
  <c r="F19"/>
  <c r="E19"/>
  <c r="D19"/>
  <c r="F18"/>
  <c r="E18"/>
  <c r="D18"/>
  <c r="F17"/>
  <c r="E17"/>
  <c r="D17"/>
  <c r="C22"/>
  <c r="C21"/>
  <c r="C20"/>
  <c r="C19"/>
  <c r="C18"/>
  <c r="C17"/>
  <c r="F13"/>
  <c r="E13"/>
  <c r="C12"/>
  <c r="C11"/>
  <c r="F10"/>
  <c r="E10"/>
  <c r="C10"/>
  <c r="C9"/>
  <c r="C8"/>
  <c r="F7"/>
  <c r="E7"/>
  <c r="C7"/>
  <c r="C6"/>
  <c r="C5"/>
  <c r="F4"/>
  <c r="E4"/>
  <c r="H18" i="5"/>
  <c r="H266" s="1"/>
  <c r="H17"/>
  <c r="H265" s="1"/>
  <c r="H16"/>
  <c r="H264" s="1"/>
  <c r="H15"/>
  <c r="H263" s="1"/>
  <c r="H14"/>
  <c r="H262" s="1"/>
  <c r="H13"/>
  <c r="H261" s="1"/>
  <c r="H12"/>
  <c r="H260" s="1"/>
  <c r="H11"/>
  <c r="H259" s="1"/>
  <c r="F18"/>
  <c r="F266" s="1"/>
  <c r="F17"/>
  <c r="F265" s="1"/>
  <c r="F16"/>
  <c r="F264" s="1"/>
  <c r="F15"/>
  <c r="F263" s="1"/>
  <c r="F14"/>
  <c r="F262" s="1"/>
  <c r="F13"/>
  <c r="F261" s="1"/>
  <c r="F12"/>
  <c r="F260" s="1"/>
  <c r="F11"/>
  <c r="F259" s="1"/>
  <c r="E18"/>
  <c r="E266" s="1"/>
  <c r="E17"/>
  <c r="E265" s="1"/>
  <c r="E16"/>
  <c r="E264" s="1"/>
  <c r="E15"/>
  <c r="E263" s="1"/>
  <c r="E14"/>
  <c r="E262" s="1"/>
  <c r="E13"/>
  <c r="E261" s="1"/>
  <c r="E12"/>
  <c r="E260" s="1"/>
  <c r="E11"/>
  <c r="E259" s="1"/>
  <c r="D259" s="1"/>
  <c r="D9" i="7"/>
  <c r="D8"/>
  <c r="D7"/>
  <c r="D6"/>
  <c r="D5"/>
  <c r="D4"/>
  <c r="D3"/>
  <c r="D2"/>
  <c r="G10"/>
  <c r="F10"/>
  <c r="E10"/>
  <c r="D10"/>
  <c r="C10"/>
  <c r="B10"/>
  <c r="D89" i="5"/>
  <c r="D88"/>
  <c r="D86"/>
  <c r="G84"/>
  <c r="F84"/>
  <c r="D119"/>
  <c r="D118"/>
  <c r="D117"/>
  <c r="D116"/>
  <c r="D115"/>
  <c r="D114"/>
  <c r="C18" i="6"/>
  <c r="C28" s="1"/>
  <c r="C17"/>
  <c r="C27" s="1"/>
  <c r="F16"/>
  <c r="E16"/>
  <c r="D16"/>
  <c r="C16"/>
  <c r="C15"/>
  <c r="C26" s="1"/>
  <c r="C14"/>
  <c r="F13"/>
  <c r="E13"/>
  <c r="C12"/>
  <c r="C25" s="1"/>
  <c r="F10"/>
  <c r="E10"/>
  <c r="C5"/>
  <c r="C22" s="1"/>
  <c r="F19"/>
  <c r="E19"/>
  <c r="H111" i="5"/>
  <c r="D87"/>
  <c r="D71"/>
  <c r="D70"/>
  <c r="D69"/>
  <c r="D68"/>
  <c r="D67"/>
  <c r="H65"/>
  <c r="G65"/>
  <c r="F65"/>
  <c r="E65"/>
  <c r="D31" i="10" l="1"/>
  <c r="D32"/>
  <c r="D33"/>
  <c r="D34"/>
  <c r="D35"/>
  <c r="D36"/>
  <c r="D37"/>
  <c r="D12" i="5"/>
  <c r="D13"/>
  <c r="D14"/>
  <c r="D15"/>
  <c r="D16"/>
  <c r="D17"/>
  <c r="D18"/>
  <c r="F10"/>
  <c r="F258"/>
  <c r="H10"/>
  <c r="E258"/>
  <c r="D11"/>
  <c r="E10"/>
  <c r="D10" s="1"/>
  <c r="H258"/>
  <c r="D21" i="10"/>
  <c r="D65" i="5"/>
  <c r="D3" i="2"/>
  <c r="D50" i="5"/>
  <c r="C35" i="2"/>
  <c r="D19" i="10"/>
  <c r="D113" i="5"/>
  <c r="G111"/>
  <c r="F111"/>
  <c r="D14" i="10"/>
  <c r="D17"/>
  <c r="D18"/>
  <c r="E111" i="5"/>
  <c r="D111" s="1"/>
  <c r="D85"/>
  <c r="E84"/>
  <c r="H84"/>
  <c r="D16" i="10"/>
  <c r="D30"/>
  <c r="D3"/>
  <c r="E48" i="5"/>
  <c r="D12" i="10"/>
  <c r="F48" i="5"/>
  <c r="D15" i="10"/>
  <c r="G48" i="5"/>
  <c r="D48"/>
  <c r="D4" i="10"/>
  <c r="D260" i="5"/>
  <c r="D5" i="10"/>
  <c r="D261" i="5"/>
  <c r="D6" i="10"/>
  <c r="D262" i="5"/>
  <c r="D7" i="10"/>
  <c r="D263" i="5"/>
  <c r="D8" i="10"/>
  <c r="D264" i="5"/>
  <c r="D9" i="10"/>
  <c r="D265" i="5"/>
  <c r="D10" i="10"/>
  <c r="D266" i="5"/>
  <c r="D13" i="10"/>
  <c r="L3"/>
  <c r="L12"/>
  <c r="F87" i="2"/>
  <c r="F95"/>
  <c r="E87"/>
  <c r="D87"/>
  <c r="E95"/>
  <c r="D95"/>
  <c r="E12" i="3"/>
  <c r="F12"/>
  <c r="G12"/>
  <c r="G6"/>
  <c r="D4"/>
  <c r="E4"/>
  <c r="E19" s="1"/>
  <c r="F4"/>
  <c r="G4"/>
  <c r="G19" s="1"/>
  <c r="E46" i="2"/>
  <c r="F81" i="3"/>
  <c r="E81"/>
  <c r="D81"/>
  <c r="C81"/>
  <c r="F74"/>
  <c r="E74"/>
  <c r="D74"/>
  <c r="C74"/>
  <c r="F68"/>
  <c r="E68"/>
  <c r="D68"/>
  <c r="C68"/>
  <c r="F61"/>
  <c r="E61"/>
  <c r="D61"/>
  <c r="C61"/>
  <c r="F55"/>
  <c r="E55"/>
  <c r="D55"/>
  <c r="C55"/>
  <c r="F48"/>
  <c r="E48"/>
  <c r="D48"/>
  <c r="C48"/>
  <c r="F81" i="2"/>
  <c r="E81"/>
  <c r="D81"/>
  <c r="F74"/>
  <c r="E74"/>
  <c r="D74"/>
  <c r="C68"/>
  <c r="F61"/>
  <c r="E61"/>
  <c r="D61"/>
  <c r="F54"/>
  <c r="E54"/>
  <c r="D54"/>
  <c r="C54"/>
  <c r="F40"/>
  <c r="E40"/>
  <c r="F35"/>
  <c r="D35"/>
  <c r="F28"/>
  <c r="E28"/>
  <c r="E23"/>
  <c r="C23"/>
  <c r="L30" i="10" l="1"/>
  <c r="D258" i="5"/>
  <c r="L21" i="10"/>
  <c r="F19" i="3"/>
  <c r="D84" i="5"/>
  <c r="L1" i="10"/>
  <c r="F3" i="2"/>
</calcChain>
</file>

<file path=xl/sharedStrings.xml><?xml version="1.0" encoding="utf-8"?>
<sst xmlns="http://schemas.openxmlformats.org/spreadsheetml/2006/main" count="947" uniqueCount="205">
  <si>
    <t>Срок</t>
  </si>
  <si>
    <t>Объем финансирования, млн.рублей</t>
  </si>
  <si>
    <t>в том числе за счет средств</t>
  </si>
  <si>
    <t>Федеральный бюджет</t>
  </si>
  <si>
    <t>Областной бюджет</t>
  </si>
  <si>
    <t>Местный бюджет</t>
  </si>
  <si>
    <t>п.Новопушкинское</t>
  </si>
  <si>
    <t>проектно-изыскательные работы</t>
  </si>
  <si>
    <t>строительство</t>
  </si>
  <si>
    <t>с.Красноармейское</t>
  </si>
  <si>
    <t>с.Подстепное</t>
  </si>
  <si>
    <t>с.Первомайское</t>
  </si>
  <si>
    <t>с.Калинино</t>
  </si>
  <si>
    <t>с.Красный Яр</t>
  </si>
  <si>
    <t>с.Ленинское</t>
  </si>
  <si>
    <t>с.Титаренко</t>
  </si>
  <si>
    <t>пос.Прилужный</t>
  </si>
  <si>
    <t>пос.Придорожный</t>
  </si>
  <si>
    <t>с.Березовка</t>
  </si>
  <si>
    <t>с.Генеральское</t>
  </si>
  <si>
    <t>с.Кирово</t>
  </si>
  <si>
    <t>с.Голубьевка</t>
  </si>
  <si>
    <t>с.Степное</t>
  </si>
  <si>
    <t xml:space="preserve">строительство </t>
  </si>
  <si>
    <t>с.Воскресенка</t>
  </si>
  <si>
    <t>с.Липовка</t>
  </si>
  <si>
    <t>с.Осиновка</t>
  </si>
  <si>
    <t>2013-2016</t>
  </si>
  <si>
    <t>2013-2018</t>
  </si>
  <si>
    <t>2013-2014</t>
  </si>
  <si>
    <t>2013-2020</t>
  </si>
  <si>
    <t>2014-2019</t>
  </si>
  <si>
    <t>2014-2018</t>
  </si>
  <si>
    <t>2015-2020</t>
  </si>
  <si>
    <t>2017-2020</t>
  </si>
  <si>
    <t>Выды работ</t>
  </si>
  <si>
    <t>2013 год ВСЕГО</t>
  </si>
  <si>
    <t>с.Заветное</t>
  </si>
  <si>
    <t>2019-2020</t>
  </si>
  <si>
    <t>Мероприятие</t>
  </si>
  <si>
    <t>Год</t>
  </si>
  <si>
    <t>бюджета</t>
  </si>
  <si>
    <t>областного бюджета</t>
  </si>
  <si>
    <t>местного бюджета</t>
  </si>
  <si>
    <t>ИТОГО:</t>
  </si>
  <si>
    <t>внебюджетные источники</t>
  </si>
  <si>
    <t>Газификация пос.Взлетный</t>
  </si>
  <si>
    <t>Всего:</t>
  </si>
  <si>
    <t xml:space="preserve">проектно-изыскательские работы  </t>
  </si>
  <si>
    <t>строительство межпоселкового газопровода</t>
  </si>
  <si>
    <t>с.Титоренко</t>
  </si>
  <si>
    <t>Объем финансирования, тыс.рублей</t>
  </si>
  <si>
    <t>Наименование мероприятия</t>
  </si>
  <si>
    <t>Срок исполнения (годы)</t>
  </si>
  <si>
    <t>Объем финансового обеспечения, всего (прогноз), тыс. рублей</t>
  </si>
  <si>
    <t>Исполнители</t>
  </si>
  <si>
    <t>федерального бюджета (прогноз), тыс. рублей</t>
  </si>
  <si>
    <t>областного бюджета (прогноз), тыс. рублей</t>
  </si>
  <si>
    <t xml:space="preserve">местного бюджета, тыс. рублей </t>
  </si>
  <si>
    <t>комитет ЖКХ, ТЭК, транспорта и связи;</t>
  </si>
  <si>
    <t>ввод (приобретение) 11,6 тыс. кв. м жилья для граждан, проживающих в сельской местности, в том числе 6,6 тыс. кв. м - для молодых семей и молодых специалистов</t>
  </si>
  <si>
    <t>ввод в действие 110 км локальных водопроводов</t>
  </si>
  <si>
    <t>Всего по подпрограмме:</t>
  </si>
  <si>
    <t>Строительство школы в с.Безымянное на 176 ученических мест</t>
  </si>
  <si>
    <t xml:space="preserve">Строительство детского сада в пос.Пробуждение на 140 мест </t>
  </si>
  <si>
    <t xml:space="preserve">Строительство детского сада в с.Квасниковка на 80 мест </t>
  </si>
  <si>
    <t xml:space="preserve">Строительство детского сада в пос.Новопушкинское на 80 мест </t>
  </si>
  <si>
    <t>Объем финансирования, тыс. руб.</t>
  </si>
  <si>
    <t>федерального бюджета</t>
  </si>
  <si>
    <t>год</t>
  </si>
  <si>
    <t>Число семей, улучшивших жилищные условия (прогноз)</t>
  </si>
  <si>
    <t>Объем ввода жилья, кв.м. (прогноз)</t>
  </si>
  <si>
    <t>ИТОГО</t>
  </si>
  <si>
    <t>Всего</t>
  </si>
  <si>
    <t>федеральный бюджет</t>
  </si>
  <si>
    <t>Итого</t>
  </si>
  <si>
    <t xml:space="preserve">Строительство дома досуга "Заветновский" на 100 мест </t>
  </si>
  <si>
    <t xml:space="preserve">Строительство дома досуга "Широкопольский" на 50 мест </t>
  </si>
  <si>
    <t xml:space="preserve">Строительство дома досуга "Смеловский" на 50 мест </t>
  </si>
  <si>
    <t>Объем финансирования, тыс. рублей</t>
  </si>
  <si>
    <t>в том числе за счет средств:</t>
  </si>
  <si>
    <t>Организация и проведение ежегодного муниципального конкурса работников агропромышленного комплекса Энгельсского муниципального района</t>
  </si>
  <si>
    <t>2 870,0</t>
  </si>
  <si>
    <t>тыс.рублей;</t>
  </si>
  <si>
    <t>2013 год -</t>
  </si>
  <si>
    <t>2014 год -</t>
  </si>
  <si>
    <t>2015 год -</t>
  </si>
  <si>
    <t>2016 год -</t>
  </si>
  <si>
    <t>2017 год -</t>
  </si>
  <si>
    <t>2018 год -</t>
  </si>
  <si>
    <t>2019 год -</t>
  </si>
  <si>
    <t>2020 год -</t>
  </si>
  <si>
    <t>в том числе за счет средств, тыс.руб.</t>
  </si>
  <si>
    <t>Строительство ФАП в                                       пос. им.К.Маркса</t>
  </si>
  <si>
    <t>Объем финансирования, тыс.руб.</t>
  </si>
  <si>
    <t>в том числе за счет средств, тыс. руб.</t>
  </si>
  <si>
    <t>проектно-изыскательские работы</t>
  </si>
  <si>
    <t>Строительство ФАП в с.Степное-всего, в том числе:</t>
  </si>
  <si>
    <t>Газификация с.Новая Терновка:</t>
  </si>
  <si>
    <t>Газификация с.Подгорное:</t>
  </si>
  <si>
    <t>Газификация пос. Долинный:</t>
  </si>
  <si>
    <t>2013-2015</t>
  </si>
  <si>
    <t>2016-2020</t>
  </si>
  <si>
    <t>2016-2019</t>
  </si>
  <si>
    <t>пос.Калинино</t>
  </si>
  <si>
    <t>управление капитального строительства; комитет по образованию и молодежной политике; МУП "Капитальное строительство"; МБУ "Единая дирекция по капитальному строительству и охране окружающей среды"</t>
  </si>
  <si>
    <t>управление капитального строительства; комитет ЖКХ, ТЭК, траспорта и связи; МУП "Капитальное строительство"; МБУ "Единая дирекция по капитальному строительству и охране окружающей среды"</t>
  </si>
  <si>
    <t>Система программных мероприятий по развитию социальной и инженерной инфраструктуры в сельской местности</t>
  </si>
  <si>
    <t xml:space="preserve">проектно-изыскательские работы по строительству трех станций обезжелезования </t>
  </si>
  <si>
    <t>2015-2019</t>
  </si>
  <si>
    <t>2015-2018</t>
  </si>
  <si>
    <t>Исполнитель</t>
  </si>
  <si>
    <t xml:space="preserve">Разработка проектно-сметной документации и проведение государственной экспертизы проекта для строительства ФАП в пос. им.К.Маркса </t>
  </si>
  <si>
    <t>внесение изменений в проект, экспертиза достоверности сметной стоимости</t>
  </si>
  <si>
    <t>МУП "Капитальное строительство"</t>
  </si>
  <si>
    <t>МУП "Капитальное строительство",                                      МБУ "Единая дирекция по капитальному строительству и охране окружающей среды"</t>
  </si>
  <si>
    <t xml:space="preserve"> МУЗ "Энгельсская районная больница"</t>
  </si>
  <si>
    <t>Управление капитального строительства администрации Энгельсского муниципального района</t>
  </si>
  <si>
    <t>экспертиза проекта и достоверности сметной стоимости</t>
  </si>
  <si>
    <t>экспертиза достоверности сметной документации</t>
  </si>
  <si>
    <t>строительство                                                    строительный контроль</t>
  </si>
  <si>
    <t>Строительство,                                                      строительный контроль                                   ФАП в с.Новая Терновка</t>
  </si>
  <si>
    <t>экспертиза проекта (по контракту 2013 г.)</t>
  </si>
  <si>
    <t>экспертиза достоверности сметной стоимости</t>
  </si>
  <si>
    <t>реконструкция                                                                         строительный контроль</t>
  </si>
  <si>
    <t xml:space="preserve">строительство,                                  строительный контроль                                            трех станций обезжелезования </t>
  </si>
  <si>
    <t>разработка проектно-сметной документации</t>
  </si>
  <si>
    <t>Управление сельского хозяйства и перерабатывающей промышленности администрации Энгельсского муниципального района</t>
  </si>
  <si>
    <t>внебюджетных источников (прогноз),                    тыс. рублей</t>
  </si>
  <si>
    <t>Приложение 1</t>
  </si>
  <si>
    <t xml:space="preserve">реконструкция  </t>
  </si>
  <si>
    <t>Ожидаемые результаты</t>
  </si>
  <si>
    <t xml:space="preserve">Мероприятия по улучшению жилищных условий граждан, проживающих в сельской местности, молодых семей и молодых специалистов </t>
  </si>
  <si>
    <t>1.</t>
  </si>
  <si>
    <t>№ п/п</t>
  </si>
  <si>
    <t>2.</t>
  </si>
  <si>
    <t>2.1.</t>
  </si>
  <si>
    <t>Мероприятия по развитию общеобразовательных учреждений - всего, из них:</t>
  </si>
  <si>
    <t>2.2.</t>
  </si>
  <si>
    <t>2.3.</t>
  </si>
  <si>
    <t>2.4.</t>
  </si>
  <si>
    <t>Мероприятия по развитию фельдшерско-акушерских пунктов - всего, из них:</t>
  </si>
  <si>
    <t>3.</t>
  </si>
  <si>
    <t>4.</t>
  </si>
  <si>
    <t>4.1.</t>
  </si>
  <si>
    <t>4.2.</t>
  </si>
  <si>
    <t>4.3.</t>
  </si>
  <si>
    <t>5.</t>
  </si>
  <si>
    <t>Мероприятия по развитию газификации в сельской местности - всего, из них:</t>
  </si>
  <si>
    <t>5.1.</t>
  </si>
  <si>
    <t>5.2.</t>
  </si>
  <si>
    <t>3.1.</t>
  </si>
  <si>
    <t>3.2.</t>
  </si>
  <si>
    <t>Мероприятия по развитию водоснабжения в сельской местности - всего, из них:</t>
  </si>
  <si>
    <t>6.</t>
  </si>
  <si>
    <t>6.1.</t>
  </si>
  <si>
    <t>6.2.</t>
  </si>
  <si>
    <t>6.3.</t>
  </si>
  <si>
    <t>6.4.</t>
  </si>
  <si>
    <t>5.3.</t>
  </si>
  <si>
    <t>5.4.</t>
  </si>
  <si>
    <t>6.5.</t>
  </si>
  <si>
    <t>6.6.</t>
  </si>
  <si>
    <t>6.7.</t>
  </si>
  <si>
    <t>6.8.</t>
  </si>
  <si>
    <t>6.9.</t>
  </si>
  <si>
    <t>6.10.</t>
  </si>
  <si>
    <t>6.11.</t>
  </si>
  <si>
    <t>6.12.</t>
  </si>
  <si>
    <t>6.13.</t>
  </si>
  <si>
    <t>6.14.</t>
  </si>
  <si>
    <t>6.15.</t>
  </si>
  <si>
    <t>6.16.</t>
  </si>
  <si>
    <t>6.17.</t>
  </si>
  <si>
    <t>6.19.</t>
  </si>
  <si>
    <t>6.18.</t>
  </si>
  <si>
    <t>строительный контроль</t>
  </si>
  <si>
    <t xml:space="preserve"> МБУ "Единая дирекция по капитальному строительству и охране окружающей среды"</t>
  </si>
  <si>
    <t xml:space="preserve">строительство     </t>
  </si>
  <si>
    <t xml:space="preserve">реконструкция   </t>
  </si>
  <si>
    <t>реконструкция</t>
  </si>
  <si>
    <t xml:space="preserve">строительство трех станций обезжелезования </t>
  </si>
  <si>
    <t xml:space="preserve">строительный контроль                                            трех станций обезжелезования </t>
  </si>
  <si>
    <t xml:space="preserve">реконструкция </t>
  </si>
  <si>
    <t>пос.Новопушкинское</t>
  </si>
  <si>
    <t>Мероприятия по развитию культурно-досуговой деятельности на селе - всего,                                  из них:</t>
  </si>
  <si>
    <t xml:space="preserve">Разработка проектно-сметной документации и проведение государственной экспертизы проекта </t>
  </si>
  <si>
    <t xml:space="preserve">Строительство </t>
  </si>
  <si>
    <t>управление культуры, управление капитального строительства; МУП "Капитальное строительство"; МБУ "Единая дирекция по капитальному строительству и охране окружающей среды"</t>
  </si>
  <si>
    <t>Строительство ФАП в                                           пос. им.К.Маркса</t>
  </si>
  <si>
    <t>Строительство ФАП в с.Степное</t>
  </si>
  <si>
    <r>
      <t>из внебюджетных источников (прогнозно) – 127 640,00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тыс. рублей, в том числе по годам: </t>
    </r>
  </si>
  <si>
    <r>
      <t xml:space="preserve">               Общий объем </t>
    </r>
    <r>
      <rPr>
        <sz val="12"/>
        <color rgb="FF000000"/>
        <rFont val="Times New Roman"/>
        <family val="1"/>
        <charset val="204"/>
      </rPr>
      <t>финансового обеспечения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рограммы на 2013-2020 годы составляет                                                 </t>
    </r>
    <r>
      <rPr>
        <sz val="12"/>
        <color rgb="FF000000"/>
        <rFont val="Times New Roman"/>
        <family val="1"/>
        <charset val="204"/>
      </rPr>
      <t>1 303 135,52 тыс. рублей (прогнозно), в том числе:</t>
    </r>
  </si>
  <si>
    <r>
      <t xml:space="preserve">из областного бюджета (прогнозно) – </t>
    </r>
    <r>
      <rPr>
        <sz val="12"/>
        <color rgb="FF000000"/>
        <rFont val="Times New Roman"/>
        <family val="1"/>
        <charset val="204"/>
      </rPr>
      <t>503 970,20</t>
    </r>
    <r>
      <rPr>
        <sz val="12"/>
        <color theme="1"/>
        <rFont val="Times New Roman"/>
        <family val="1"/>
        <charset val="204"/>
      </rPr>
      <t xml:space="preserve"> тыс. рублей, в том числе по годам:</t>
    </r>
  </si>
  <si>
    <t>из местного бюджета (прогнозно) – 289 069,02 тыс. рублей, в том числе по годам:</t>
  </si>
  <si>
    <r>
      <t>из федерального бюджета (прогнозно</t>
    </r>
    <r>
      <rPr>
        <sz val="12"/>
        <color theme="1"/>
        <rFont val="Times New Roman"/>
        <family val="1"/>
        <charset val="204"/>
      </rPr>
      <t xml:space="preserve">) – </t>
    </r>
    <r>
      <rPr>
        <sz val="12"/>
        <color rgb="FF000000"/>
        <rFont val="Times New Roman"/>
        <family val="1"/>
        <charset val="204"/>
      </rPr>
      <t>382 456,30</t>
    </r>
    <r>
      <rPr>
        <sz val="12"/>
        <color theme="1"/>
        <rFont val="Times New Roman"/>
        <family val="1"/>
        <charset val="204"/>
      </rPr>
      <t xml:space="preserve"> тыс. рублей, в том числе по годам: </t>
    </r>
  </si>
  <si>
    <t>ввод в действие одного общеобразовательного учреждения, ввод в действие трех дошкольных образовательных учреждений</t>
  </si>
  <si>
    <t>открытие двух фельдшерско-акушерских пунктов</t>
  </si>
  <si>
    <t>управление капитального строительства; МУЗ «Энгельсская районная больница»; МУП "Капитальное строительство"; МБУ "Единая дирекция по капитальному строительству и охране окружающей среды"</t>
  </si>
  <si>
    <t xml:space="preserve">управление капитального строительства </t>
  </si>
  <si>
    <t>ввод в действие трех  учреждений культурно-досугового типа</t>
  </si>
  <si>
    <t>газификация четырех сельских населенных пунктов</t>
  </si>
  <si>
    <t>к муниципальной программе «Развитие агропромышленного комплекса</t>
  </si>
  <si>
    <t>и сельских территорий в Энгельсском муниципальном районе на 2013-2020 годы»</t>
  </si>
  <si>
    <t>Приложение к Постановлению от 24.12.2014 года  № 7422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</si>
</sst>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/>
    <xf numFmtId="0" fontId="8" fillId="0" borderId="0" xfId="0" applyFont="1"/>
    <xf numFmtId="164" fontId="1" fillId="0" borderId="0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0" fillId="2" borderId="0" xfId="0" applyFill="1"/>
    <xf numFmtId="0" fontId="3" fillId="2" borderId="1" xfId="0" applyFont="1" applyFill="1" applyBorder="1" applyAlignment="1">
      <alignment vertical="center" wrapText="1"/>
    </xf>
    <xf numFmtId="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2" borderId="0" xfId="0" applyFont="1" applyFill="1" applyBorder="1"/>
    <xf numFmtId="0" fontId="11" fillId="2" borderId="0" xfId="0" applyFont="1" applyFill="1"/>
    <xf numFmtId="4" fontId="3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1" xfId="0" applyFont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5" fillId="0" borderId="0" xfId="0" applyFont="1"/>
    <xf numFmtId="0" fontId="1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4" fontId="14" fillId="0" borderId="2" xfId="0" applyNumberFormat="1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2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4" fillId="0" borderId="16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4" fillId="0" borderId="16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6" fillId="0" borderId="26" xfId="0" applyFont="1" applyBorder="1" applyAlignment="1">
      <alignment vertical="top" wrapText="1"/>
    </xf>
    <xf numFmtId="0" fontId="14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vertical="top" wrapText="1"/>
    </xf>
    <xf numFmtId="0" fontId="14" fillId="0" borderId="2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2" borderId="16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/>
    <xf numFmtId="0" fontId="16" fillId="2" borderId="1" xfId="0" applyFont="1" applyFill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14" fillId="0" borderId="7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top" wrapText="1"/>
    </xf>
    <xf numFmtId="165" fontId="14" fillId="0" borderId="0" xfId="0" applyNumberFormat="1" applyFont="1" applyBorder="1" applyAlignment="1">
      <alignment horizontal="center"/>
    </xf>
    <xf numFmtId="165" fontId="14" fillId="0" borderId="1" xfId="0" applyNumberFormat="1" applyFont="1" applyBorder="1" applyAlignment="1">
      <alignment horizontal="center" vertical="center" wrapText="1"/>
    </xf>
    <xf numFmtId="165" fontId="10" fillId="2" borderId="4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9" fillId="2" borderId="9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165" fontId="14" fillId="2" borderId="4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wrapText="1"/>
    </xf>
    <xf numFmtId="165" fontId="17" fillId="2" borderId="1" xfId="0" applyNumberFormat="1" applyFont="1" applyFill="1" applyBorder="1" applyAlignment="1">
      <alignment horizontal="center"/>
    </xf>
    <xf numFmtId="165" fontId="4" fillId="0" borderId="9" xfId="0" applyNumberFormat="1" applyFont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center" vertical="center" wrapText="1"/>
    </xf>
    <xf numFmtId="165" fontId="14" fillId="0" borderId="9" xfId="0" applyNumberFormat="1" applyFont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9" fillId="2" borderId="16" xfId="0" applyFont="1" applyFill="1" applyBorder="1" applyAlignment="1">
      <alignment horizontal="left" wrapText="1"/>
    </xf>
    <xf numFmtId="0" fontId="9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vertical="top" wrapText="1"/>
    </xf>
    <xf numFmtId="164" fontId="1" fillId="0" borderId="17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164" fontId="1" fillId="0" borderId="17" xfId="0" applyNumberFormat="1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165" fontId="4" fillId="2" borderId="17" xfId="0" applyNumberFormat="1" applyFont="1" applyFill="1" applyBorder="1" applyAlignment="1">
      <alignment horizontal="center" vertical="center" wrapText="1"/>
    </xf>
    <xf numFmtId="165" fontId="4" fillId="2" borderId="20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16" fontId="4" fillId="0" borderId="2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9" xfId="0" applyFont="1" applyBorder="1"/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/>
    </xf>
    <xf numFmtId="0" fontId="14" fillId="0" borderId="2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/>
    </xf>
    <xf numFmtId="0" fontId="4" fillId="0" borderId="0" xfId="0" applyFont="1" applyAlignme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justify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workbookViewId="0">
      <selection activeCell="G4" sqref="G4:G12"/>
    </sheetView>
  </sheetViews>
  <sheetFormatPr defaultRowHeight="15"/>
  <cols>
    <col min="1" max="1" width="29.85546875" customWidth="1"/>
    <col min="2" max="2" width="7.42578125" customWidth="1"/>
    <col min="3" max="3" width="15.28515625" customWidth="1"/>
    <col min="4" max="4" width="12.5703125" customWidth="1"/>
    <col min="5" max="5" width="10" customWidth="1"/>
    <col min="6" max="6" width="8.85546875" customWidth="1"/>
    <col min="7" max="7" width="37.85546875" customWidth="1"/>
  </cols>
  <sheetData>
    <row r="1" spans="1:8" ht="14.25" customHeight="1">
      <c r="A1" s="206" t="s">
        <v>39</v>
      </c>
      <c r="B1" s="206" t="s">
        <v>40</v>
      </c>
      <c r="C1" s="203" t="s">
        <v>67</v>
      </c>
      <c r="D1" s="206" t="s">
        <v>2</v>
      </c>
      <c r="E1" s="206"/>
      <c r="F1" s="206"/>
      <c r="G1" s="203" t="s">
        <v>111</v>
      </c>
    </row>
    <row r="2" spans="1:8">
      <c r="A2" s="206"/>
      <c r="B2" s="206"/>
      <c r="C2" s="204"/>
      <c r="D2" s="206" t="s">
        <v>68</v>
      </c>
      <c r="E2" s="206" t="s">
        <v>42</v>
      </c>
      <c r="F2" s="206" t="s">
        <v>43</v>
      </c>
      <c r="G2" s="204"/>
    </row>
    <row r="3" spans="1:8" ht="13.5" customHeight="1">
      <c r="A3" s="206"/>
      <c r="B3" s="206"/>
      <c r="C3" s="205"/>
      <c r="D3" s="206" t="s">
        <v>41</v>
      </c>
      <c r="E3" s="206"/>
      <c r="F3" s="206"/>
      <c r="G3" s="205"/>
    </row>
    <row r="4" spans="1:8" ht="25.5">
      <c r="A4" s="39" t="s">
        <v>76</v>
      </c>
      <c r="B4" s="34" t="s">
        <v>47</v>
      </c>
      <c r="C4" s="35">
        <f>D4+E4+F4</f>
        <v>46800</v>
      </c>
      <c r="D4" s="35">
        <f>D5+D6</f>
        <v>13500</v>
      </c>
      <c r="E4" s="35">
        <f t="shared" ref="E4:F4" si="0">E5+E6</f>
        <v>18000</v>
      </c>
      <c r="F4" s="35">
        <f t="shared" si="0"/>
        <v>15300</v>
      </c>
      <c r="G4" s="35"/>
    </row>
    <row r="5" spans="1:8" ht="15" customHeight="1">
      <c r="A5" s="30" t="s">
        <v>96</v>
      </c>
      <c r="B5" s="28">
        <v>2015</v>
      </c>
      <c r="C5" s="32">
        <f t="shared" ref="C5:C12" si="1">D5+E5+F5</f>
        <v>1800</v>
      </c>
      <c r="D5" s="32">
        <v>0</v>
      </c>
      <c r="E5" s="32">
        <v>0</v>
      </c>
      <c r="F5" s="32">
        <v>1800</v>
      </c>
      <c r="G5" s="36" t="s">
        <v>114</v>
      </c>
      <c r="H5" s="22"/>
    </row>
    <row r="6" spans="1:8" ht="39" customHeight="1">
      <c r="A6" s="36" t="s">
        <v>120</v>
      </c>
      <c r="B6" s="74">
        <v>2016</v>
      </c>
      <c r="C6" s="47">
        <f t="shared" si="1"/>
        <v>45000</v>
      </c>
      <c r="D6" s="47">
        <v>13500</v>
      </c>
      <c r="E6" s="47">
        <v>18000</v>
      </c>
      <c r="F6" s="47">
        <v>13500</v>
      </c>
      <c r="G6" s="36" t="s">
        <v>115</v>
      </c>
    </row>
    <row r="7" spans="1:8" ht="25.5">
      <c r="A7" s="39" t="s">
        <v>77</v>
      </c>
      <c r="B7" s="34" t="s">
        <v>47</v>
      </c>
      <c r="C7" s="35">
        <f t="shared" si="1"/>
        <v>28200</v>
      </c>
      <c r="D7" s="35">
        <f>D8+D9</f>
        <v>8190</v>
      </c>
      <c r="E7" s="35">
        <f t="shared" ref="E7:F7" si="2">E8+E9</f>
        <v>10920</v>
      </c>
      <c r="F7" s="35">
        <f t="shared" si="2"/>
        <v>9090</v>
      </c>
      <c r="G7" s="35"/>
    </row>
    <row r="8" spans="1:8" ht="15" customHeight="1">
      <c r="A8" s="30" t="s">
        <v>96</v>
      </c>
      <c r="B8" s="28">
        <v>2017</v>
      </c>
      <c r="C8" s="32">
        <f t="shared" si="1"/>
        <v>900</v>
      </c>
      <c r="D8" s="32">
        <v>0</v>
      </c>
      <c r="E8" s="32">
        <v>0</v>
      </c>
      <c r="F8" s="32">
        <v>900</v>
      </c>
      <c r="G8" s="36" t="s">
        <v>114</v>
      </c>
      <c r="H8" s="22"/>
    </row>
    <row r="9" spans="1:8" ht="38.25">
      <c r="A9" s="36" t="s">
        <v>120</v>
      </c>
      <c r="B9" s="74">
        <v>2018</v>
      </c>
      <c r="C9" s="47">
        <f t="shared" si="1"/>
        <v>27300</v>
      </c>
      <c r="D9" s="47">
        <v>8190</v>
      </c>
      <c r="E9" s="47">
        <v>10920</v>
      </c>
      <c r="F9" s="47">
        <v>8190</v>
      </c>
      <c r="G9" s="36" t="s">
        <v>115</v>
      </c>
    </row>
    <row r="10" spans="1:8" ht="25.5">
      <c r="A10" s="39" t="s">
        <v>78</v>
      </c>
      <c r="B10" s="34" t="s">
        <v>47</v>
      </c>
      <c r="C10" s="35">
        <f t="shared" si="1"/>
        <v>28200</v>
      </c>
      <c r="D10" s="35">
        <f>D11+D12</f>
        <v>8190</v>
      </c>
      <c r="E10" s="35">
        <f t="shared" ref="E10:F10" si="3">E11+E12</f>
        <v>10920</v>
      </c>
      <c r="F10" s="35">
        <f t="shared" si="3"/>
        <v>9090</v>
      </c>
      <c r="G10" s="35"/>
    </row>
    <row r="11" spans="1:8" ht="16.5" customHeight="1">
      <c r="A11" s="30" t="s">
        <v>96</v>
      </c>
      <c r="B11" s="28">
        <v>2019</v>
      </c>
      <c r="C11" s="32">
        <f t="shared" si="1"/>
        <v>900</v>
      </c>
      <c r="D11" s="32">
        <v>0</v>
      </c>
      <c r="E11" s="32">
        <v>0</v>
      </c>
      <c r="F11" s="32">
        <v>900</v>
      </c>
      <c r="G11" s="36" t="s">
        <v>114</v>
      </c>
      <c r="H11" s="22"/>
    </row>
    <row r="12" spans="1:8" ht="38.25">
      <c r="A12" s="36" t="s">
        <v>120</v>
      </c>
      <c r="B12" s="74">
        <v>2020</v>
      </c>
      <c r="C12" s="47">
        <f t="shared" si="1"/>
        <v>27300</v>
      </c>
      <c r="D12" s="47">
        <v>8190</v>
      </c>
      <c r="E12" s="47">
        <v>10920</v>
      </c>
      <c r="F12" s="47">
        <v>8190</v>
      </c>
      <c r="G12" s="36" t="s">
        <v>115</v>
      </c>
    </row>
    <row r="13" spans="1:8" ht="21.75" customHeight="1">
      <c r="A13" s="31" t="s">
        <v>44</v>
      </c>
      <c r="B13" s="29"/>
      <c r="C13" s="33">
        <f>C4+C7+C10</f>
        <v>103200</v>
      </c>
      <c r="D13" s="33">
        <f>D4+D7+D10</f>
        <v>29880</v>
      </c>
      <c r="E13" s="33">
        <f t="shared" ref="E13" si="4">E4+E7+E10</f>
        <v>39840</v>
      </c>
      <c r="F13" s="33">
        <f>F4+F7+F10</f>
        <v>33480</v>
      </c>
      <c r="G13" s="33"/>
    </row>
    <row r="14" spans="1:8">
      <c r="A14" s="21"/>
      <c r="B14" s="21"/>
      <c r="C14" s="21"/>
      <c r="D14" s="21"/>
      <c r="E14" s="21"/>
      <c r="F14" s="21"/>
      <c r="G14" s="21"/>
    </row>
    <row r="15" spans="1:8">
      <c r="A15" s="21"/>
      <c r="B15" s="21">
        <v>2013</v>
      </c>
      <c r="C15" s="21"/>
      <c r="D15" s="21"/>
      <c r="E15" s="21"/>
      <c r="F15" s="21"/>
      <c r="G15" s="21"/>
    </row>
    <row r="16" spans="1:8">
      <c r="A16" s="21"/>
      <c r="B16" s="21">
        <v>2014</v>
      </c>
      <c r="C16" s="38"/>
      <c r="D16" s="38"/>
      <c r="E16" s="38"/>
      <c r="F16" s="38"/>
      <c r="G16" s="38"/>
    </row>
    <row r="17" spans="1:7">
      <c r="A17" s="21"/>
      <c r="B17" s="21">
        <v>2015</v>
      </c>
      <c r="C17" s="38">
        <f>C5</f>
        <v>1800</v>
      </c>
      <c r="D17" s="38">
        <f t="shared" ref="D17:F17" si="5">D5</f>
        <v>0</v>
      </c>
      <c r="E17" s="38">
        <f t="shared" si="5"/>
        <v>0</v>
      </c>
      <c r="F17" s="38">
        <f t="shared" si="5"/>
        <v>1800</v>
      </c>
      <c r="G17" s="38"/>
    </row>
    <row r="18" spans="1:7">
      <c r="A18" s="21"/>
      <c r="B18" s="21">
        <v>2016</v>
      </c>
      <c r="C18" s="38">
        <f>C6</f>
        <v>45000</v>
      </c>
      <c r="D18" s="38">
        <f t="shared" ref="D18:F18" si="6">D6</f>
        <v>13500</v>
      </c>
      <c r="E18" s="38">
        <f t="shared" si="6"/>
        <v>18000</v>
      </c>
      <c r="F18" s="38">
        <f t="shared" si="6"/>
        <v>13500</v>
      </c>
      <c r="G18" s="38"/>
    </row>
    <row r="19" spans="1:7">
      <c r="A19" s="21"/>
      <c r="B19" s="21">
        <v>2017</v>
      </c>
      <c r="C19" s="38">
        <f>C8</f>
        <v>900</v>
      </c>
      <c r="D19" s="38">
        <f t="shared" ref="D19:F19" si="7">D8</f>
        <v>0</v>
      </c>
      <c r="E19" s="38">
        <f t="shared" si="7"/>
        <v>0</v>
      </c>
      <c r="F19" s="38">
        <f t="shared" si="7"/>
        <v>900</v>
      </c>
      <c r="G19" s="38"/>
    </row>
    <row r="20" spans="1:7">
      <c r="A20" s="21"/>
      <c r="B20" s="21">
        <v>2018</v>
      </c>
      <c r="C20" s="38">
        <f>C9</f>
        <v>27300</v>
      </c>
      <c r="D20" s="38">
        <f t="shared" ref="D20:F20" si="8">D9</f>
        <v>8190</v>
      </c>
      <c r="E20" s="38">
        <f t="shared" si="8"/>
        <v>10920</v>
      </c>
      <c r="F20" s="38">
        <f t="shared" si="8"/>
        <v>8190</v>
      </c>
      <c r="G20" s="38"/>
    </row>
    <row r="21" spans="1:7">
      <c r="A21" s="21"/>
      <c r="B21" s="21">
        <v>2019</v>
      </c>
      <c r="C21" s="38">
        <f>C11</f>
        <v>900</v>
      </c>
      <c r="D21" s="38">
        <f t="shared" ref="D21:F21" si="9">D11</f>
        <v>0</v>
      </c>
      <c r="E21" s="38">
        <f t="shared" si="9"/>
        <v>0</v>
      </c>
      <c r="F21" s="38">
        <f t="shared" si="9"/>
        <v>900</v>
      </c>
      <c r="G21" s="38"/>
    </row>
    <row r="22" spans="1:7">
      <c r="A22" s="21"/>
      <c r="B22" s="21">
        <v>2020</v>
      </c>
      <c r="C22" s="38">
        <f>C12</f>
        <v>27300</v>
      </c>
      <c r="D22" s="38">
        <f t="shared" ref="D22:F22" si="10">D12</f>
        <v>8190</v>
      </c>
      <c r="E22" s="38">
        <f t="shared" si="10"/>
        <v>10920</v>
      </c>
      <c r="F22" s="38">
        <f t="shared" si="10"/>
        <v>8190</v>
      </c>
      <c r="G22" s="38"/>
    </row>
    <row r="23" spans="1:7">
      <c r="A23" s="21"/>
      <c r="B23" s="21"/>
      <c r="C23" s="21"/>
      <c r="D23" s="21"/>
      <c r="E23" s="21"/>
      <c r="F23" s="21"/>
      <c r="G23" s="21"/>
    </row>
    <row r="24" spans="1:7">
      <c r="A24" s="21"/>
      <c r="B24" s="21"/>
      <c r="C24" s="21"/>
      <c r="D24" s="21"/>
      <c r="E24" s="21"/>
      <c r="F24" s="21"/>
      <c r="G24" s="21"/>
    </row>
    <row r="25" spans="1:7">
      <c r="A25" s="21"/>
      <c r="B25" s="21"/>
      <c r="C25" s="21"/>
      <c r="D25" s="21"/>
      <c r="E25" s="21"/>
      <c r="F25" s="21"/>
      <c r="G25" s="21"/>
    </row>
    <row r="26" spans="1:7">
      <c r="A26" s="21"/>
      <c r="B26" s="21"/>
      <c r="C26" s="21"/>
      <c r="D26" s="21"/>
      <c r="E26" s="21"/>
      <c r="F26" s="21"/>
      <c r="G26" s="21"/>
    </row>
    <row r="27" spans="1:7">
      <c r="A27" s="21"/>
      <c r="B27" s="21"/>
      <c r="C27" s="21"/>
      <c r="D27" s="21"/>
      <c r="E27" s="21"/>
      <c r="F27" s="21"/>
      <c r="G27" s="21"/>
    </row>
    <row r="28" spans="1:7">
      <c r="A28" s="21"/>
      <c r="B28" s="21"/>
      <c r="C28" s="21"/>
      <c r="D28" s="21"/>
      <c r="E28" s="21"/>
      <c r="F28" s="21"/>
      <c r="G28" s="21"/>
    </row>
    <row r="29" spans="1:7">
      <c r="A29" s="21"/>
      <c r="B29" s="21"/>
      <c r="C29" s="21"/>
      <c r="D29" s="21"/>
      <c r="E29" s="21"/>
      <c r="F29" s="21"/>
      <c r="G29" s="21"/>
    </row>
    <row r="30" spans="1:7">
      <c r="A30" s="21"/>
      <c r="B30" s="21"/>
      <c r="C30" s="21"/>
      <c r="D30" s="21"/>
      <c r="E30" s="21"/>
      <c r="F30" s="21"/>
      <c r="G30" s="21"/>
    </row>
    <row r="31" spans="1:7">
      <c r="A31" s="21"/>
      <c r="B31" s="21"/>
      <c r="C31" s="21"/>
      <c r="D31" s="21"/>
      <c r="E31" s="21"/>
      <c r="F31" s="21"/>
      <c r="G31" s="21"/>
    </row>
    <row r="32" spans="1:7">
      <c r="A32" s="21"/>
      <c r="B32" s="21"/>
      <c r="C32" s="21"/>
      <c r="D32" s="21"/>
      <c r="E32" s="21"/>
      <c r="F32" s="21"/>
      <c r="G32" s="21"/>
    </row>
    <row r="33" spans="1:7">
      <c r="A33" s="21"/>
      <c r="B33" s="21"/>
      <c r="C33" s="21"/>
      <c r="D33" s="21"/>
      <c r="E33" s="21"/>
      <c r="F33" s="21"/>
      <c r="G33" s="21"/>
    </row>
    <row r="34" spans="1:7">
      <c r="A34" s="21"/>
      <c r="B34" s="21"/>
      <c r="C34" s="21"/>
      <c r="D34" s="21"/>
      <c r="E34" s="21"/>
      <c r="F34" s="21"/>
      <c r="G34" s="21"/>
    </row>
    <row r="35" spans="1:7">
      <c r="A35" s="21"/>
      <c r="B35" s="21"/>
      <c r="C35" s="21"/>
      <c r="D35" s="21"/>
      <c r="E35" s="21"/>
      <c r="F35" s="21"/>
      <c r="G35" s="21"/>
    </row>
    <row r="36" spans="1:7">
      <c r="A36" s="21"/>
      <c r="B36" s="21"/>
      <c r="C36" s="21"/>
      <c r="D36" s="21"/>
      <c r="E36" s="21"/>
      <c r="F36" s="21"/>
      <c r="G36" s="21"/>
    </row>
    <row r="37" spans="1:7">
      <c r="A37" s="21"/>
      <c r="B37" s="21"/>
      <c r="C37" s="21"/>
      <c r="D37" s="21"/>
      <c r="E37" s="21"/>
      <c r="F37" s="21"/>
      <c r="G37" s="21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21"/>
      <c r="B40" s="21"/>
      <c r="C40" s="21"/>
      <c r="D40" s="21"/>
      <c r="E40" s="21"/>
      <c r="F40" s="21"/>
      <c r="G40" s="21"/>
    </row>
    <row r="41" spans="1:7">
      <c r="A41" s="21"/>
      <c r="B41" s="21"/>
      <c r="C41" s="21"/>
      <c r="D41" s="21"/>
      <c r="E41" s="21"/>
      <c r="F41" s="21"/>
      <c r="G41" s="21"/>
    </row>
    <row r="42" spans="1:7">
      <c r="A42" s="21"/>
      <c r="B42" s="21"/>
      <c r="C42" s="21"/>
      <c r="D42" s="21"/>
      <c r="E42" s="21"/>
      <c r="F42" s="21"/>
      <c r="G42" s="21"/>
    </row>
    <row r="43" spans="1:7">
      <c r="A43" s="21"/>
      <c r="B43" s="21"/>
      <c r="C43" s="21"/>
      <c r="D43" s="21"/>
      <c r="E43" s="21"/>
      <c r="F43" s="21"/>
      <c r="G43" s="21"/>
    </row>
    <row r="44" spans="1:7">
      <c r="A44" s="21"/>
      <c r="B44" s="21"/>
      <c r="C44" s="21"/>
      <c r="D44" s="21"/>
      <c r="E44" s="21"/>
      <c r="F44" s="21"/>
      <c r="G44" s="21"/>
    </row>
    <row r="45" spans="1:7">
      <c r="A45" s="21"/>
      <c r="B45" s="21"/>
      <c r="C45" s="21"/>
      <c r="D45" s="21"/>
      <c r="E45" s="21"/>
      <c r="F45" s="21"/>
      <c r="G45" s="21"/>
    </row>
    <row r="46" spans="1:7">
      <c r="A46" s="21"/>
      <c r="B46" s="21"/>
      <c r="C46" s="21"/>
      <c r="D46" s="21"/>
      <c r="E46" s="21"/>
      <c r="F46" s="21"/>
      <c r="G46" s="21"/>
    </row>
    <row r="47" spans="1:7">
      <c r="A47" s="21"/>
      <c r="B47" s="21"/>
      <c r="C47" s="21"/>
      <c r="D47" s="21"/>
      <c r="E47" s="21"/>
      <c r="F47" s="21"/>
      <c r="G47" s="21"/>
    </row>
    <row r="48" spans="1:7">
      <c r="A48" s="21"/>
      <c r="B48" s="21"/>
      <c r="C48" s="21"/>
      <c r="D48" s="21"/>
      <c r="E48" s="21"/>
      <c r="F48" s="21"/>
      <c r="G48" s="21"/>
    </row>
    <row r="49" spans="1:7">
      <c r="A49" s="21"/>
      <c r="B49" s="21"/>
      <c r="C49" s="21"/>
      <c r="D49" s="21"/>
      <c r="E49" s="21"/>
      <c r="F49" s="21"/>
      <c r="G49" s="21"/>
    </row>
    <row r="50" spans="1:7">
      <c r="A50" s="21"/>
      <c r="B50" s="21"/>
      <c r="C50" s="21"/>
      <c r="D50" s="21"/>
      <c r="E50" s="21"/>
      <c r="F50" s="21"/>
      <c r="G50" s="21"/>
    </row>
    <row r="51" spans="1:7">
      <c r="A51" s="21"/>
      <c r="B51" s="21"/>
      <c r="C51" s="21"/>
      <c r="D51" s="21"/>
      <c r="E51" s="21"/>
      <c r="F51" s="21"/>
      <c r="G51" s="21"/>
    </row>
    <row r="52" spans="1:7">
      <c r="A52" s="21"/>
      <c r="B52" s="21"/>
      <c r="C52" s="21"/>
      <c r="D52" s="21"/>
      <c r="E52" s="21"/>
      <c r="F52" s="21"/>
      <c r="G52" s="21"/>
    </row>
    <row r="53" spans="1:7">
      <c r="A53" s="21"/>
      <c r="B53" s="21"/>
      <c r="C53" s="21"/>
      <c r="D53" s="21"/>
      <c r="E53" s="21"/>
      <c r="F53" s="21"/>
      <c r="G53" s="21"/>
    </row>
    <row r="54" spans="1:7">
      <c r="A54" s="21"/>
      <c r="B54" s="21"/>
      <c r="C54" s="21"/>
      <c r="D54" s="21"/>
      <c r="E54" s="21"/>
      <c r="F54" s="21"/>
      <c r="G54" s="21"/>
    </row>
    <row r="55" spans="1:7">
      <c r="A55" s="21"/>
      <c r="B55" s="21"/>
      <c r="C55" s="21"/>
      <c r="D55" s="21"/>
      <c r="E55" s="21"/>
      <c r="F55" s="21"/>
      <c r="G55" s="21"/>
    </row>
    <row r="56" spans="1:7">
      <c r="A56" s="21"/>
      <c r="B56" s="21"/>
      <c r="C56" s="21"/>
      <c r="D56" s="21"/>
      <c r="E56" s="21"/>
      <c r="F56" s="21"/>
      <c r="G56" s="21"/>
    </row>
    <row r="57" spans="1:7">
      <c r="A57" s="21"/>
      <c r="B57" s="21"/>
      <c r="C57" s="21"/>
      <c r="D57" s="21"/>
      <c r="E57" s="21"/>
      <c r="F57" s="21"/>
      <c r="G57" s="21"/>
    </row>
    <row r="58" spans="1:7">
      <c r="A58" s="21"/>
      <c r="B58" s="21"/>
      <c r="C58" s="21"/>
      <c r="D58" s="21"/>
      <c r="E58" s="21"/>
      <c r="F58" s="21"/>
      <c r="G58" s="21"/>
    </row>
    <row r="59" spans="1:7">
      <c r="A59" s="21"/>
      <c r="B59" s="21"/>
      <c r="C59" s="21"/>
      <c r="D59" s="21"/>
      <c r="E59" s="21"/>
      <c r="F59" s="21"/>
      <c r="G59" s="21"/>
    </row>
    <row r="60" spans="1:7">
      <c r="A60" s="21"/>
      <c r="B60" s="21"/>
      <c r="C60" s="21"/>
      <c r="D60" s="21"/>
      <c r="E60" s="21"/>
      <c r="F60" s="21"/>
      <c r="G60" s="21"/>
    </row>
    <row r="61" spans="1:7">
      <c r="A61" s="21"/>
      <c r="B61" s="21"/>
      <c r="C61" s="21"/>
      <c r="D61" s="21"/>
      <c r="E61" s="21"/>
      <c r="F61" s="21"/>
      <c r="G61" s="21"/>
    </row>
    <row r="62" spans="1:7">
      <c r="A62" s="21"/>
      <c r="B62" s="21"/>
      <c r="C62" s="21"/>
      <c r="D62" s="21"/>
      <c r="E62" s="21"/>
      <c r="F62" s="21"/>
      <c r="G62" s="21"/>
    </row>
    <row r="63" spans="1:7">
      <c r="A63" s="21"/>
      <c r="B63" s="21"/>
      <c r="C63" s="21"/>
      <c r="D63" s="21"/>
      <c r="E63" s="21"/>
      <c r="F63" s="21"/>
      <c r="G63" s="21"/>
    </row>
    <row r="64" spans="1:7">
      <c r="A64" s="21"/>
      <c r="B64" s="21"/>
      <c r="C64" s="21"/>
      <c r="D64" s="21"/>
      <c r="E64" s="21"/>
      <c r="F64" s="21"/>
      <c r="G64" s="21"/>
    </row>
    <row r="65" spans="1:7">
      <c r="A65" s="21"/>
      <c r="B65" s="21"/>
      <c r="C65" s="21"/>
      <c r="D65" s="21"/>
      <c r="E65" s="21"/>
      <c r="F65" s="21"/>
      <c r="G65" s="21"/>
    </row>
    <row r="66" spans="1:7">
      <c r="A66" s="21"/>
      <c r="B66" s="21"/>
      <c r="C66" s="21"/>
      <c r="D66" s="21"/>
      <c r="E66" s="21"/>
      <c r="F66" s="21"/>
      <c r="G66" s="21"/>
    </row>
    <row r="67" spans="1:7">
      <c r="A67" s="21"/>
      <c r="B67" s="21"/>
      <c r="C67" s="21"/>
      <c r="D67" s="21"/>
      <c r="E67" s="21"/>
      <c r="F67" s="21"/>
      <c r="G67" s="21"/>
    </row>
    <row r="68" spans="1:7">
      <c r="A68" s="21"/>
      <c r="B68" s="21"/>
      <c r="C68" s="21"/>
      <c r="D68" s="21"/>
      <c r="E68" s="21"/>
      <c r="F68" s="21"/>
      <c r="G68" s="21"/>
    </row>
    <row r="69" spans="1:7">
      <c r="A69" s="21"/>
      <c r="B69" s="21"/>
      <c r="C69" s="21"/>
      <c r="D69" s="21"/>
      <c r="E69" s="21"/>
      <c r="F69" s="21"/>
      <c r="G69" s="21"/>
    </row>
    <row r="70" spans="1:7">
      <c r="A70" s="21"/>
      <c r="B70" s="21"/>
      <c r="C70" s="21"/>
      <c r="D70" s="21"/>
      <c r="E70" s="21"/>
      <c r="F70" s="21"/>
      <c r="G70" s="21"/>
    </row>
    <row r="71" spans="1:7">
      <c r="A71" s="21"/>
      <c r="B71" s="21"/>
      <c r="C71" s="21"/>
      <c r="D71" s="21"/>
      <c r="E71" s="21"/>
      <c r="F71" s="21"/>
      <c r="G71" s="21"/>
    </row>
    <row r="72" spans="1:7">
      <c r="A72" s="21"/>
      <c r="B72" s="21"/>
      <c r="C72" s="21"/>
      <c r="D72" s="21"/>
      <c r="E72" s="21"/>
      <c r="F72" s="21"/>
      <c r="G72" s="21"/>
    </row>
    <row r="73" spans="1:7">
      <c r="A73" s="21"/>
      <c r="B73" s="21"/>
      <c r="C73" s="21"/>
      <c r="D73" s="21"/>
      <c r="E73" s="21"/>
      <c r="F73" s="21"/>
      <c r="G73" s="21"/>
    </row>
    <row r="74" spans="1:7">
      <c r="A74" s="21"/>
      <c r="B74" s="21"/>
      <c r="C74" s="21"/>
      <c r="D74" s="21"/>
      <c r="E74" s="21"/>
      <c r="F74" s="21"/>
      <c r="G74" s="21"/>
    </row>
    <row r="75" spans="1:7">
      <c r="A75" s="21"/>
      <c r="B75" s="21"/>
      <c r="C75" s="21"/>
      <c r="D75" s="21"/>
      <c r="E75" s="21"/>
      <c r="F75" s="21"/>
      <c r="G75" s="21"/>
    </row>
    <row r="76" spans="1:7">
      <c r="A76" s="21"/>
      <c r="B76" s="21"/>
      <c r="C76" s="21"/>
      <c r="D76" s="21"/>
      <c r="E76" s="21"/>
      <c r="F76" s="21"/>
      <c r="G76" s="21"/>
    </row>
    <row r="77" spans="1:7">
      <c r="A77" s="21"/>
      <c r="B77" s="21"/>
      <c r="C77" s="21"/>
      <c r="D77" s="21"/>
      <c r="E77" s="21"/>
      <c r="F77" s="21"/>
      <c r="G77" s="21"/>
    </row>
    <row r="78" spans="1:7">
      <c r="A78" s="21"/>
      <c r="B78" s="21"/>
      <c r="C78" s="21"/>
      <c r="D78" s="21"/>
      <c r="E78" s="21"/>
      <c r="F78" s="21"/>
      <c r="G78" s="21"/>
    </row>
    <row r="79" spans="1:7">
      <c r="A79" s="21"/>
      <c r="B79" s="21"/>
      <c r="C79" s="21"/>
      <c r="D79" s="21"/>
      <c r="E79" s="21"/>
      <c r="F79" s="21"/>
      <c r="G79" s="21"/>
    </row>
    <row r="80" spans="1:7">
      <c r="A80" s="21"/>
      <c r="B80" s="21"/>
      <c r="C80" s="21"/>
      <c r="D80" s="21"/>
      <c r="E80" s="21"/>
      <c r="F80" s="21"/>
      <c r="G80" s="21"/>
    </row>
    <row r="81" spans="1:7">
      <c r="A81" s="21"/>
      <c r="B81" s="21"/>
      <c r="C81" s="21"/>
      <c r="D81" s="21"/>
      <c r="E81" s="21"/>
      <c r="F81" s="21"/>
      <c r="G81" s="21"/>
    </row>
    <row r="82" spans="1:7">
      <c r="A82" s="21"/>
      <c r="B82" s="21"/>
      <c r="C82" s="21"/>
      <c r="D82" s="21"/>
      <c r="E82" s="21"/>
      <c r="F82" s="21"/>
      <c r="G82" s="21"/>
    </row>
    <row r="83" spans="1:7">
      <c r="A83" s="21"/>
      <c r="B83" s="21"/>
      <c r="C83" s="21"/>
      <c r="D83" s="21"/>
      <c r="E83" s="21"/>
      <c r="F83" s="21"/>
      <c r="G83" s="21"/>
    </row>
    <row r="84" spans="1:7">
      <c r="A84" s="21"/>
      <c r="B84" s="21"/>
      <c r="C84" s="21"/>
      <c r="D84" s="21"/>
      <c r="E84" s="21"/>
      <c r="F84" s="21"/>
      <c r="G84" s="21"/>
    </row>
    <row r="85" spans="1:7">
      <c r="A85" s="21"/>
      <c r="B85" s="21"/>
      <c r="C85" s="21"/>
      <c r="D85" s="21"/>
      <c r="E85" s="21"/>
      <c r="F85" s="21"/>
      <c r="G85" s="21"/>
    </row>
    <row r="86" spans="1:7">
      <c r="A86" s="21"/>
      <c r="B86" s="21"/>
      <c r="C86" s="21"/>
      <c r="D86" s="21"/>
      <c r="E86" s="21"/>
      <c r="F86" s="21"/>
      <c r="G86" s="21"/>
    </row>
    <row r="87" spans="1:7">
      <c r="A87" s="21"/>
      <c r="B87" s="21"/>
      <c r="C87" s="21"/>
      <c r="D87" s="21"/>
      <c r="E87" s="21"/>
      <c r="F87" s="21"/>
      <c r="G87" s="21"/>
    </row>
    <row r="88" spans="1:7">
      <c r="A88" s="21"/>
      <c r="B88" s="21"/>
      <c r="C88" s="21"/>
      <c r="D88" s="21"/>
      <c r="E88" s="21"/>
      <c r="F88" s="21"/>
      <c r="G88" s="21"/>
    </row>
    <row r="89" spans="1:7">
      <c r="A89" s="21"/>
      <c r="B89" s="21"/>
      <c r="C89" s="21"/>
      <c r="D89" s="21"/>
      <c r="E89" s="21"/>
      <c r="F89" s="21"/>
      <c r="G89" s="21"/>
    </row>
    <row r="90" spans="1:7">
      <c r="A90" s="21"/>
      <c r="B90" s="21"/>
      <c r="C90" s="21"/>
      <c r="D90" s="21"/>
      <c r="E90" s="21"/>
      <c r="F90" s="21"/>
      <c r="G90" s="21"/>
    </row>
    <row r="91" spans="1:7">
      <c r="A91" s="21"/>
      <c r="B91" s="21"/>
      <c r="C91" s="21"/>
      <c r="D91" s="21"/>
      <c r="E91" s="21"/>
      <c r="F91" s="21"/>
      <c r="G91" s="21"/>
    </row>
    <row r="92" spans="1:7">
      <c r="A92" s="21"/>
      <c r="B92" s="21"/>
      <c r="C92" s="21"/>
      <c r="D92" s="21"/>
      <c r="E92" s="21"/>
      <c r="F92" s="21"/>
      <c r="G92" s="21"/>
    </row>
    <row r="93" spans="1:7">
      <c r="A93" s="21"/>
      <c r="B93" s="21"/>
      <c r="C93" s="21"/>
      <c r="D93" s="21"/>
      <c r="E93" s="21"/>
      <c r="F93" s="21"/>
      <c r="G93" s="21"/>
    </row>
    <row r="94" spans="1:7">
      <c r="A94" s="21"/>
      <c r="B94" s="21"/>
      <c r="C94" s="21"/>
      <c r="D94" s="21"/>
      <c r="E94" s="21"/>
      <c r="F94" s="21"/>
      <c r="G94" s="21"/>
    </row>
    <row r="95" spans="1:7">
      <c r="A95" s="21"/>
      <c r="B95" s="21"/>
      <c r="C95" s="21"/>
      <c r="D95" s="21"/>
      <c r="E95" s="21"/>
      <c r="F95" s="21"/>
      <c r="G95" s="21"/>
    </row>
    <row r="96" spans="1:7">
      <c r="A96" s="21"/>
      <c r="B96" s="21"/>
      <c r="C96" s="21"/>
      <c r="D96" s="21"/>
      <c r="E96" s="21"/>
      <c r="F96" s="21"/>
      <c r="G96" s="21"/>
    </row>
    <row r="97" spans="1:7">
      <c r="A97" s="21"/>
      <c r="B97" s="21"/>
      <c r="C97" s="21"/>
      <c r="D97" s="21"/>
      <c r="E97" s="21"/>
      <c r="F97" s="21"/>
      <c r="G97" s="21"/>
    </row>
    <row r="98" spans="1:7">
      <c r="A98" s="21"/>
      <c r="B98" s="21"/>
      <c r="C98" s="21"/>
      <c r="D98" s="21"/>
      <c r="E98" s="21"/>
      <c r="F98" s="21"/>
      <c r="G98" s="21"/>
    </row>
    <row r="99" spans="1:7">
      <c r="A99" s="21"/>
      <c r="B99" s="21"/>
      <c r="C99" s="21"/>
      <c r="D99" s="21"/>
      <c r="E99" s="21"/>
      <c r="F99" s="21"/>
      <c r="G99" s="21"/>
    </row>
    <row r="100" spans="1:7">
      <c r="A100" s="21"/>
      <c r="B100" s="21"/>
      <c r="C100" s="21"/>
      <c r="D100" s="21"/>
      <c r="E100" s="21"/>
      <c r="F100" s="21"/>
      <c r="G100" s="21"/>
    </row>
    <row r="101" spans="1:7">
      <c r="A101" s="21"/>
      <c r="B101" s="21"/>
      <c r="C101" s="21"/>
      <c r="D101" s="21"/>
      <c r="E101" s="21"/>
      <c r="F101" s="21"/>
      <c r="G101" s="21"/>
    </row>
    <row r="102" spans="1:7">
      <c r="A102" s="21"/>
      <c r="B102" s="21"/>
      <c r="C102" s="21"/>
      <c r="D102" s="21"/>
      <c r="E102" s="21"/>
      <c r="F102" s="21"/>
      <c r="G102" s="21"/>
    </row>
    <row r="103" spans="1:7">
      <c r="A103" s="21"/>
      <c r="B103" s="21"/>
      <c r="C103" s="21"/>
      <c r="D103" s="21"/>
      <c r="E103" s="21"/>
      <c r="F103" s="21"/>
      <c r="G103" s="21"/>
    </row>
    <row r="104" spans="1:7">
      <c r="A104" s="21"/>
      <c r="B104" s="21"/>
      <c r="C104" s="21"/>
      <c r="D104" s="21"/>
      <c r="E104" s="21"/>
      <c r="F104" s="21"/>
      <c r="G104" s="21"/>
    </row>
    <row r="105" spans="1:7">
      <c r="A105" s="21"/>
      <c r="B105" s="21"/>
      <c r="C105" s="21"/>
      <c r="D105" s="21"/>
      <c r="E105" s="21"/>
      <c r="F105" s="21"/>
      <c r="G105" s="21"/>
    </row>
    <row r="106" spans="1:7">
      <c r="A106" s="21"/>
      <c r="B106" s="21"/>
      <c r="C106" s="21"/>
      <c r="D106" s="21"/>
      <c r="E106" s="21"/>
      <c r="F106" s="21"/>
      <c r="G106" s="21"/>
    </row>
    <row r="107" spans="1:7">
      <c r="A107" s="21"/>
      <c r="B107" s="21"/>
      <c r="C107" s="21"/>
      <c r="D107" s="21"/>
      <c r="E107" s="21"/>
      <c r="F107" s="21"/>
      <c r="G107" s="21"/>
    </row>
    <row r="108" spans="1:7">
      <c r="A108" s="21"/>
      <c r="B108" s="21"/>
      <c r="C108" s="21"/>
      <c r="D108" s="21"/>
      <c r="E108" s="21"/>
      <c r="F108" s="21"/>
      <c r="G108" s="21"/>
    </row>
    <row r="109" spans="1:7">
      <c r="A109" s="21"/>
      <c r="B109" s="21"/>
      <c r="C109" s="21"/>
      <c r="D109" s="21"/>
      <c r="E109" s="21"/>
      <c r="F109" s="21"/>
      <c r="G109" s="21"/>
    </row>
    <row r="110" spans="1:7">
      <c r="A110" s="21"/>
      <c r="B110" s="21"/>
      <c r="C110" s="21"/>
      <c r="D110" s="21"/>
      <c r="E110" s="21"/>
      <c r="F110" s="21"/>
      <c r="G110" s="21"/>
    </row>
  </sheetData>
  <mergeCells count="8">
    <mergeCell ref="G1:G3"/>
    <mergeCell ref="A1:A3"/>
    <mergeCell ref="B1:B3"/>
    <mergeCell ref="C1:C3"/>
    <mergeCell ref="D1:F1"/>
    <mergeCell ref="D2:D3"/>
    <mergeCell ref="E2:E3"/>
    <mergeCell ref="F2:F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6" sqref="C16"/>
    </sheetView>
  </sheetViews>
  <sheetFormatPr defaultRowHeight="12.75"/>
  <cols>
    <col min="1" max="1" width="9.140625" style="44"/>
    <col min="2" max="2" width="14.28515625" style="44" customWidth="1"/>
    <col min="3" max="3" width="11" style="44" customWidth="1"/>
    <col min="4" max="4" width="11.5703125" style="44" customWidth="1"/>
    <col min="5" max="5" width="13.7109375" style="44" customWidth="1"/>
    <col min="6" max="6" width="10.85546875" style="44" customWidth="1"/>
    <col min="7" max="7" width="15.140625" style="44" customWidth="1"/>
    <col min="8" max="16384" width="9.140625" style="44"/>
  </cols>
  <sheetData>
    <row r="1" spans="1:7" s="41" customFormat="1" ht="73.5" customHeight="1">
      <c r="A1" s="26" t="s">
        <v>69</v>
      </c>
      <c r="B1" s="26" t="s">
        <v>70</v>
      </c>
      <c r="C1" s="26" t="s">
        <v>71</v>
      </c>
      <c r="D1" s="26" t="s">
        <v>73</v>
      </c>
      <c r="E1" s="26" t="s">
        <v>74</v>
      </c>
      <c r="F1" s="26" t="s">
        <v>4</v>
      </c>
      <c r="G1" s="26" t="s">
        <v>45</v>
      </c>
    </row>
    <row r="2" spans="1:7" ht="18.75" customHeight="1">
      <c r="A2" s="29">
        <v>2013</v>
      </c>
      <c r="B2" s="42">
        <v>24</v>
      </c>
      <c r="C2" s="42">
        <v>1282</v>
      </c>
      <c r="D2" s="43">
        <f>E2+F2+G2</f>
        <v>31108.6</v>
      </c>
      <c r="E2" s="43">
        <v>9332.6</v>
      </c>
      <c r="F2" s="43">
        <v>12443.4</v>
      </c>
      <c r="G2" s="43">
        <v>9332.6</v>
      </c>
    </row>
    <row r="3" spans="1:7" ht="18.75" customHeight="1">
      <c r="A3" s="29">
        <v>2014</v>
      </c>
      <c r="B3" s="42">
        <v>25</v>
      </c>
      <c r="C3" s="42">
        <v>1346</v>
      </c>
      <c r="D3" s="43">
        <f t="shared" ref="D3:D9" si="0">E3+F3+G3</f>
        <v>33396</v>
      </c>
      <c r="E3" s="43">
        <v>10018.799999999999</v>
      </c>
      <c r="F3" s="43">
        <v>13358.4</v>
      </c>
      <c r="G3" s="43">
        <v>10018.799999999999</v>
      </c>
    </row>
    <row r="4" spans="1:7" ht="18.75" customHeight="1">
      <c r="A4" s="29">
        <v>2015</v>
      </c>
      <c r="B4" s="42">
        <v>26</v>
      </c>
      <c r="C4" s="42">
        <v>1384</v>
      </c>
      <c r="D4" s="43">
        <f t="shared" si="0"/>
        <v>35086.300000000003</v>
      </c>
      <c r="E4" s="43">
        <v>10525.9</v>
      </c>
      <c r="F4" s="43">
        <v>14034.5</v>
      </c>
      <c r="G4" s="43">
        <v>10525.9</v>
      </c>
    </row>
    <row r="5" spans="1:7" ht="18.75" customHeight="1">
      <c r="A5" s="29">
        <v>2016</v>
      </c>
      <c r="B5" s="42">
        <v>26</v>
      </c>
      <c r="C5" s="42">
        <v>1422</v>
      </c>
      <c r="D5" s="43">
        <f t="shared" si="0"/>
        <v>36835</v>
      </c>
      <c r="E5" s="43">
        <v>11050.5</v>
      </c>
      <c r="F5" s="43">
        <v>14734</v>
      </c>
      <c r="G5" s="43">
        <v>11050.5</v>
      </c>
    </row>
    <row r="6" spans="1:7" ht="18.75" customHeight="1">
      <c r="A6" s="29">
        <v>2017</v>
      </c>
      <c r="B6" s="42">
        <v>27</v>
      </c>
      <c r="C6" s="42">
        <v>1462</v>
      </c>
      <c r="D6" s="43">
        <f t="shared" si="0"/>
        <v>38714.699999999997</v>
      </c>
      <c r="E6" s="43">
        <v>11614.4</v>
      </c>
      <c r="F6" s="43">
        <v>15485.9</v>
      </c>
      <c r="G6" s="43">
        <v>11614.4</v>
      </c>
    </row>
    <row r="7" spans="1:7" ht="18.75" customHeight="1">
      <c r="A7" s="29">
        <v>2018</v>
      </c>
      <c r="B7" s="42">
        <v>28</v>
      </c>
      <c r="C7" s="42">
        <v>1500</v>
      </c>
      <c r="D7" s="43">
        <f t="shared" si="0"/>
        <v>40586.699999999997</v>
      </c>
      <c r="E7" s="43">
        <v>12176</v>
      </c>
      <c r="F7" s="43">
        <v>16234.7</v>
      </c>
      <c r="G7" s="43">
        <v>12176</v>
      </c>
    </row>
    <row r="8" spans="1:7" ht="18.75" customHeight="1">
      <c r="A8" s="29">
        <v>2019</v>
      </c>
      <c r="B8" s="42">
        <v>28</v>
      </c>
      <c r="C8" s="42">
        <v>1537</v>
      </c>
      <c r="D8" s="43">
        <f t="shared" si="0"/>
        <v>42522.1</v>
      </c>
      <c r="E8" s="43">
        <v>12756.6</v>
      </c>
      <c r="F8" s="43">
        <v>17008.900000000001</v>
      </c>
      <c r="G8" s="43">
        <v>12756.6</v>
      </c>
    </row>
    <row r="9" spans="1:7" ht="18.75" customHeight="1">
      <c r="A9" s="29">
        <v>2020</v>
      </c>
      <c r="B9" s="42">
        <v>32</v>
      </c>
      <c r="C9" s="42">
        <v>1731</v>
      </c>
      <c r="D9" s="43">
        <f t="shared" si="0"/>
        <v>48937.399999999994</v>
      </c>
      <c r="E9" s="43">
        <v>14681.2</v>
      </c>
      <c r="F9" s="43">
        <v>19575</v>
      </c>
      <c r="G9" s="43">
        <v>14681.2</v>
      </c>
    </row>
    <row r="10" spans="1:7" ht="24.75" customHeight="1">
      <c r="A10" s="45" t="s">
        <v>75</v>
      </c>
      <c r="B10" s="45">
        <f>SUM(B2:B9)</f>
        <v>216</v>
      </c>
      <c r="C10" s="45">
        <f t="shared" ref="C10:G10" si="1">SUM(C2:C9)</f>
        <v>11664</v>
      </c>
      <c r="D10" s="46">
        <f t="shared" si="1"/>
        <v>307186.8</v>
      </c>
      <c r="E10" s="46">
        <f t="shared" si="1"/>
        <v>92156</v>
      </c>
      <c r="F10" s="46">
        <f t="shared" si="1"/>
        <v>122874.79999999999</v>
      </c>
      <c r="G10" s="46">
        <f t="shared" si="1"/>
        <v>92156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6"/>
  <sheetViews>
    <sheetView topLeftCell="A16" workbookViewId="0">
      <selection activeCell="G29" sqref="G29"/>
    </sheetView>
  </sheetViews>
  <sheetFormatPr defaultRowHeight="15"/>
  <cols>
    <col min="1" max="1" width="28" customWidth="1"/>
    <col min="2" max="2" width="7.140625" customWidth="1"/>
    <col min="3" max="3" width="14.85546875" customWidth="1"/>
    <col min="4" max="4" width="12.42578125" customWidth="1"/>
    <col min="5" max="5" width="10.140625" customWidth="1"/>
    <col min="6" max="6" width="9.5703125" customWidth="1"/>
    <col min="7" max="7" width="40.42578125" customWidth="1"/>
  </cols>
  <sheetData>
    <row r="1" spans="1:7" ht="14.25" customHeight="1">
      <c r="A1" s="203" t="s">
        <v>39</v>
      </c>
      <c r="B1" s="217" t="s">
        <v>40</v>
      </c>
      <c r="C1" s="214" t="s">
        <v>67</v>
      </c>
      <c r="D1" s="217" t="s">
        <v>92</v>
      </c>
      <c r="E1" s="217"/>
      <c r="F1" s="217"/>
      <c r="G1" s="203" t="s">
        <v>111</v>
      </c>
    </row>
    <row r="2" spans="1:7">
      <c r="A2" s="212"/>
      <c r="B2" s="217"/>
      <c r="C2" s="215"/>
      <c r="D2" s="217" t="s">
        <v>68</v>
      </c>
      <c r="E2" s="217" t="s">
        <v>42</v>
      </c>
      <c r="F2" s="217" t="s">
        <v>43</v>
      </c>
      <c r="G2" s="212"/>
    </row>
    <row r="3" spans="1:7" ht="10.5" customHeight="1">
      <c r="A3" s="209"/>
      <c r="B3" s="217"/>
      <c r="C3" s="216"/>
      <c r="D3" s="217" t="s">
        <v>41</v>
      </c>
      <c r="E3" s="217"/>
      <c r="F3" s="217"/>
      <c r="G3" s="213"/>
    </row>
    <row r="4" spans="1:7" ht="39.75" customHeight="1">
      <c r="A4" s="39" t="s">
        <v>63</v>
      </c>
      <c r="B4" s="27" t="s">
        <v>47</v>
      </c>
      <c r="C4" s="40">
        <f>SUM(D4:F4)</f>
        <v>220710</v>
      </c>
      <c r="D4" s="40">
        <f>SUM(D5:D9)</f>
        <v>66000</v>
      </c>
      <c r="E4" s="40">
        <f t="shared" ref="E4:F4" si="0">SUM(E5:E9)</f>
        <v>88000</v>
      </c>
      <c r="F4" s="40">
        <f t="shared" si="0"/>
        <v>66710</v>
      </c>
      <c r="G4" s="36"/>
    </row>
    <row r="5" spans="1:7" ht="39" customHeight="1">
      <c r="A5" s="50" t="s">
        <v>113</v>
      </c>
      <c r="B5" s="37">
        <v>2014</v>
      </c>
      <c r="C5" s="47">
        <f t="shared" ref="C5" si="1">SUM(D5:F5)</f>
        <v>710</v>
      </c>
      <c r="D5" s="47">
        <v>0</v>
      </c>
      <c r="E5" s="47">
        <v>0</v>
      </c>
      <c r="F5" s="47">
        <v>710</v>
      </c>
      <c r="G5" s="50" t="s">
        <v>114</v>
      </c>
    </row>
    <row r="6" spans="1:7" ht="15" customHeight="1">
      <c r="A6" s="207" t="s">
        <v>120</v>
      </c>
      <c r="B6" s="203">
        <v>2014</v>
      </c>
      <c r="C6" s="210">
        <f>SUM(D6:F7)</f>
        <v>27735.8</v>
      </c>
      <c r="D6" s="210">
        <v>12415.4</v>
      </c>
      <c r="E6" s="210">
        <v>14000.4</v>
      </c>
      <c r="F6" s="210">
        <v>1320</v>
      </c>
      <c r="G6" s="207" t="s">
        <v>115</v>
      </c>
    </row>
    <row r="7" spans="1:7" ht="27" customHeight="1">
      <c r="A7" s="208"/>
      <c r="B7" s="209"/>
      <c r="C7" s="211"/>
      <c r="D7" s="211"/>
      <c r="E7" s="211"/>
      <c r="F7" s="211"/>
      <c r="G7" s="208"/>
    </row>
    <row r="8" spans="1:7" ht="41.25" customHeight="1">
      <c r="A8" s="36" t="s">
        <v>120</v>
      </c>
      <c r="B8" s="37">
        <v>2015</v>
      </c>
      <c r="C8" s="47">
        <f>SUM(D8:F8)</f>
        <v>112264.2</v>
      </c>
      <c r="D8" s="47">
        <v>29584.6</v>
      </c>
      <c r="E8" s="47">
        <v>41999.6</v>
      </c>
      <c r="F8" s="47">
        <v>40680</v>
      </c>
      <c r="G8" s="36" t="s">
        <v>115</v>
      </c>
    </row>
    <row r="9" spans="1:7" ht="39.75" customHeight="1">
      <c r="A9" s="36" t="s">
        <v>120</v>
      </c>
      <c r="B9" s="61">
        <v>2016</v>
      </c>
      <c r="C9" s="75">
        <f t="shared" ref="C9" si="2">SUM(D9:F9)</f>
        <v>80000</v>
      </c>
      <c r="D9" s="75">
        <v>24000</v>
      </c>
      <c r="E9" s="75">
        <v>32000</v>
      </c>
      <c r="F9" s="75">
        <v>24000</v>
      </c>
      <c r="G9" s="36" t="s">
        <v>115</v>
      </c>
    </row>
    <row r="10" spans="1:7" ht="27.75" customHeight="1">
      <c r="A10" s="39" t="s">
        <v>64</v>
      </c>
      <c r="B10" s="27" t="s">
        <v>47</v>
      </c>
      <c r="C10" s="40">
        <f>D10+E10+F10</f>
        <v>119800</v>
      </c>
      <c r="D10" s="40">
        <f>D11+D12</f>
        <v>34860</v>
      </c>
      <c r="E10" s="40">
        <f t="shared" ref="E10:F10" si="3">E11+E12</f>
        <v>46480</v>
      </c>
      <c r="F10" s="40">
        <f t="shared" si="3"/>
        <v>38460</v>
      </c>
      <c r="G10" s="36"/>
    </row>
    <row r="11" spans="1:7" ht="13.5" customHeight="1">
      <c r="A11" s="36" t="s">
        <v>96</v>
      </c>
      <c r="B11" s="37">
        <v>2016</v>
      </c>
      <c r="C11" s="47">
        <f>D11+E11+F11</f>
        <v>3600</v>
      </c>
      <c r="D11" s="47">
        <v>0</v>
      </c>
      <c r="E11" s="47">
        <v>0</v>
      </c>
      <c r="F11" s="47">
        <v>3600</v>
      </c>
      <c r="G11" s="36" t="s">
        <v>114</v>
      </c>
    </row>
    <row r="12" spans="1:7" ht="38.25">
      <c r="A12" s="36" t="s">
        <v>120</v>
      </c>
      <c r="B12" s="37">
        <v>2017</v>
      </c>
      <c r="C12" s="47">
        <f t="shared" ref="C12:C18" si="4">D12+E12+F12</f>
        <v>116200</v>
      </c>
      <c r="D12" s="47">
        <v>34860</v>
      </c>
      <c r="E12" s="47">
        <v>46480</v>
      </c>
      <c r="F12" s="47">
        <v>34860</v>
      </c>
      <c r="G12" s="36" t="s">
        <v>115</v>
      </c>
    </row>
    <row r="13" spans="1:7" ht="26.25" customHeight="1">
      <c r="A13" s="39" t="s">
        <v>65</v>
      </c>
      <c r="B13" s="27" t="s">
        <v>47</v>
      </c>
      <c r="C13" s="40">
        <f>D13+E13+F13</f>
        <v>98500</v>
      </c>
      <c r="D13" s="40">
        <f>D14+D15</f>
        <v>28500</v>
      </c>
      <c r="E13" s="40">
        <f t="shared" ref="E13" si="5">E14+E15</f>
        <v>38000</v>
      </c>
      <c r="F13" s="40">
        <f t="shared" ref="F13" si="6">F14+F15</f>
        <v>32000</v>
      </c>
      <c r="G13" s="36"/>
    </row>
    <row r="14" spans="1:7" ht="15" customHeight="1">
      <c r="A14" s="36" t="s">
        <v>96</v>
      </c>
      <c r="B14" s="37">
        <v>2017</v>
      </c>
      <c r="C14" s="47">
        <f t="shared" si="4"/>
        <v>3500</v>
      </c>
      <c r="D14" s="47">
        <v>0</v>
      </c>
      <c r="E14" s="47">
        <v>0</v>
      </c>
      <c r="F14" s="47">
        <v>3500</v>
      </c>
      <c r="G14" s="36" t="s">
        <v>114</v>
      </c>
    </row>
    <row r="15" spans="1:7" ht="38.25">
      <c r="A15" s="36" t="s">
        <v>120</v>
      </c>
      <c r="B15" s="37">
        <v>2018</v>
      </c>
      <c r="C15" s="47">
        <f t="shared" si="4"/>
        <v>95000</v>
      </c>
      <c r="D15" s="47">
        <v>28500</v>
      </c>
      <c r="E15" s="47">
        <v>38000</v>
      </c>
      <c r="F15" s="47">
        <v>28500</v>
      </c>
      <c r="G15" s="36" t="s">
        <v>115</v>
      </c>
    </row>
    <row r="16" spans="1:7" ht="29.25" customHeight="1">
      <c r="A16" s="39" t="s">
        <v>66</v>
      </c>
      <c r="B16" s="27" t="s">
        <v>47</v>
      </c>
      <c r="C16" s="40">
        <f t="shared" si="4"/>
        <v>98500</v>
      </c>
      <c r="D16" s="40">
        <f>D17+D18</f>
        <v>28500</v>
      </c>
      <c r="E16" s="40">
        <f t="shared" ref="E16" si="7">E17+E18</f>
        <v>38000</v>
      </c>
      <c r="F16" s="40">
        <f t="shared" ref="F16" si="8">F17+F18</f>
        <v>32000</v>
      </c>
      <c r="G16" s="36"/>
    </row>
    <row r="17" spans="1:7" ht="15.75" customHeight="1">
      <c r="A17" s="36" t="s">
        <v>96</v>
      </c>
      <c r="B17" s="37">
        <v>2019</v>
      </c>
      <c r="C17" s="47">
        <f t="shared" si="4"/>
        <v>3500</v>
      </c>
      <c r="D17" s="47">
        <v>0</v>
      </c>
      <c r="E17" s="47">
        <v>0</v>
      </c>
      <c r="F17" s="47">
        <v>3500</v>
      </c>
      <c r="G17" s="36" t="s">
        <v>114</v>
      </c>
    </row>
    <row r="18" spans="1:7" ht="38.25">
      <c r="A18" s="36" t="s">
        <v>120</v>
      </c>
      <c r="B18" s="37">
        <v>2020</v>
      </c>
      <c r="C18" s="47">
        <f t="shared" si="4"/>
        <v>95000</v>
      </c>
      <c r="D18" s="47">
        <v>28500</v>
      </c>
      <c r="E18" s="47">
        <v>38000</v>
      </c>
      <c r="F18" s="47">
        <v>28500</v>
      </c>
      <c r="G18" s="36" t="s">
        <v>115</v>
      </c>
    </row>
    <row r="19" spans="1:7" ht="20.25" customHeight="1">
      <c r="A19" s="31" t="s">
        <v>44</v>
      </c>
      <c r="B19" s="29"/>
      <c r="C19" s="33">
        <f>C4+C10+C13+C16</f>
        <v>537510</v>
      </c>
      <c r="D19" s="33">
        <f>D4+D10+D13+D16</f>
        <v>157860</v>
      </c>
      <c r="E19" s="33">
        <f>E4+E10+E13+E16</f>
        <v>210480</v>
      </c>
      <c r="F19" s="33">
        <f>F4+F10+F13+F16</f>
        <v>169170</v>
      </c>
      <c r="G19" s="36"/>
    </row>
    <row r="20" spans="1:7">
      <c r="A20" s="21"/>
      <c r="B20" s="21"/>
      <c r="C20" s="21"/>
      <c r="D20" s="21"/>
      <c r="E20" s="21"/>
      <c r="F20" s="21"/>
    </row>
    <row r="21" spans="1:7">
      <c r="A21" s="21"/>
      <c r="B21" s="21">
        <v>2013</v>
      </c>
      <c r="C21" s="21"/>
      <c r="D21" s="21"/>
      <c r="E21" s="21"/>
      <c r="F21" s="21"/>
    </row>
    <row r="22" spans="1:7">
      <c r="A22" s="21"/>
      <c r="B22" s="21">
        <v>2014</v>
      </c>
      <c r="C22" s="38">
        <f>C5+C6+C7</f>
        <v>28445.8</v>
      </c>
      <c r="D22" s="38">
        <f>D5+D6+D7</f>
        <v>12415.4</v>
      </c>
      <c r="E22" s="38">
        <f>E5+E6+E7</f>
        <v>14000.4</v>
      </c>
      <c r="F22" s="38">
        <f>F5+F6+F7</f>
        <v>2030</v>
      </c>
    </row>
    <row r="23" spans="1:7">
      <c r="A23" s="21"/>
      <c r="B23" s="21">
        <v>2015</v>
      </c>
      <c r="C23" s="38">
        <f>C8</f>
        <v>112264.2</v>
      </c>
      <c r="D23" s="38">
        <f t="shared" ref="D23:F23" si="9">D8</f>
        <v>29584.6</v>
      </c>
      <c r="E23" s="38">
        <f t="shared" si="9"/>
        <v>41999.6</v>
      </c>
      <c r="F23" s="38">
        <f t="shared" si="9"/>
        <v>40680</v>
      </c>
    </row>
    <row r="24" spans="1:7">
      <c r="A24" s="21"/>
      <c r="B24" s="21">
        <v>2016</v>
      </c>
      <c r="C24" s="38">
        <f>C9+C11</f>
        <v>83600</v>
      </c>
      <c r="D24" s="38">
        <f t="shared" ref="D24:F24" si="10">D9+D11</f>
        <v>24000</v>
      </c>
      <c r="E24" s="38">
        <f t="shared" si="10"/>
        <v>32000</v>
      </c>
      <c r="F24" s="38">
        <f t="shared" si="10"/>
        <v>27600</v>
      </c>
    </row>
    <row r="25" spans="1:7">
      <c r="A25" s="21"/>
      <c r="B25" s="21">
        <v>2017</v>
      </c>
      <c r="C25" s="38">
        <f>C12+C14</f>
        <v>119700</v>
      </c>
      <c r="D25" s="38">
        <f t="shared" ref="D25:F25" si="11">D12+D14</f>
        <v>34860</v>
      </c>
      <c r="E25" s="38">
        <f t="shared" si="11"/>
        <v>46480</v>
      </c>
      <c r="F25" s="38">
        <f t="shared" si="11"/>
        <v>38360</v>
      </c>
    </row>
    <row r="26" spans="1:7">
      <c r="A26" s="21"/>
      <c r="B26" s="21">
        <v>2018</v>
      </c>
      <c r="C26" s="38">
        <f>C15</f>
        <v>95000</v>
      </c>
      <c r="D26" s="38">
        <f t="shared" ref="D26:F26" si="12">D15</f>
        <v>28500</v>
      </c>
      <c r="E26" s="38">
        <f t="shared" si="12"/>
        <v>38000</v>
      </c>
      <c r="F26" s="38">
        <f t="shared" si="12"/>
        <v>28500</v>
      </c>
    </row>
    <row r="27" spans="1:7">
      <c r="A27" s="21"/>
      <c r="B27" s="21">
        <v>2019</v>
      </c>
      <c r="C27" s="38">
        <f>C17</f>
        <v>3500</v>
      </c>
      <c r="D27" s="38">
        <f t="shared" ref="D27:F27" si="13">D17</f>
        <v>0</v>
      </c>
      <c r="E27" s="38">
        <f t="shared" si="13"/>
        <v>0</v>
      </c>
      <c r="F27" s="38">
        <f t="shared" si="13"/>
        <v>3500</v>
      </c>
    </row>
    <row r="28" spans="1:7">
      <c r="A28" s="21"/>
      <c r="B28" s="21">
        <v>2020</v>
      </c>
      <c r="C28" s="38">
        <f>C18</f>
        <v>95000</v>
      </c>
      <c r="D28" s="38">
        <f t="shared" ref="D28:F28" si="14">D18</f>
        <v>28500</v>
      </c>
      <c r="E28" s="38">
        <f t="shared" si="14"/>
        <v>38000</v>
      </c>
      <c r="F28" s="38">
        <f t="shared" si="14"/>
        <v>28500</v>
      </c>
    </row>
    <row r="29" spans="1:7">
      <c r="A29" s="21"/>
      <c r="B29" s="21"/>
      <c r="C29" s="21"/>
      <c r="D29" s="21"/>
      <c r="E29" s="21"/>
      <c r="F29" s="21"/>
    </row>
    <row r="30" spans="1:7">
      <c r="A30" s="21"/>
      <c r="B30" s="21"/>
      <c r="C30" s="21"/>
      <c r="D30" s="21"/>
      <c r="E30" s="21"/>
      <c r="F30" s="21"/>
    </row>
    <row r="31" spans="1:7">
      <c r="A31" s="21"/>
      <c r="B31" s="21"/>
      <c r="C31" s="21"/>
      <c r="D31" s="21"/>
      <c r="E31" s="21"/>
      <c r="F31" s="21"/>
    </row>
    <row r="32" spans="1:7">
      <c r="A32" s="21"/>
      <c r="B32" s="21"/>
      <c r="C32" s="21"/>
      <c r="D32" s="21"/>
      <c r="E32" s="21"/>
      <c r="F32" s="21"/>
    </row>
    <row r="33" spans="1:6">
      <c r="A33" s="21"/>
      <c r="B33" s="21"/>
      <c r="C33" s="21"/>
      <c r="D33" s="21"/>
      <c r="E33" s="21"/>
      <c r="F33" s="21"/>
    </row>
    <row r="34" spans="1:6">
      <c r="A34" s="21"/>
      <c r="B34" s="21"/>
      <c r="C34" s="21"/>
      <c r="D34" s="21"/>
      <c r="E34" s="21"/>
      <c r="F34" s="21"/>
    </row>
    <row r="35" spans="1:6">
      <c r="A35" s="21"/>
      <c r="B35" s="21"/>
      <c r="C35" s="21"/>
      <c r="D35" s="21"/>
      <c r="E35" s="21"/>
      <c r="F35" s="21"/>
    </row>
    <row r="36" spans="1:6">
      <c r="A36" s="21"/>
      <c r="B36" s="21"/>
      <c r="C36" s="21"/>
      <c r="D36" s="21"/>
      <c r="E36" s="21"/>
      <c r="F36" s="21"/>
    </row>
    <row r="37" spans="1:6">
      <c r="A37" s="21"/>
      <c r="B37" s="21"/>
      <c r="C37" s="21"/>
      <c r="D37" s="21"/>
      <c r="E37" s="21"/>
      <c r="F37" s="21"/>
    </row>
    <row r="38" spans="1:6">
      <c r="A38" s="21"/>
      <c r="B38" s="21"/>
      <c r="C38" s="21"/>
      <c r="D38" s="21"/>
      <c r="E38" s="21"/>
      <c r="F38" s="21"/>
    </row>
    <row r="39" spans="1:6">
      <c r="A39" s="21"/>
      <c r="B39" s="21"/>
      <c r="C39" s="21"/>
      <c r="D39" s="21"/>
      <c r="E39" s="21"/>
      <c r="F39" s="21"/>
    </row>
    <row r="40" spans="1:6">
      <c r="A40" s="21"/>
      <c r="B40" s="21"/>
      <c r="C40" s="21"/>
      <c r="D40" s="21"/>
      <c r="E40" s="21"/>
      <c r="F40" s="21"/>
    </row>
    <row r="41" spans="1:6">
      <c r="A41" s="21"/>
      <c r="B41" s="21"/>
      <c r="C41" s="21"/>
      <c r="D41" s="21"/>
      <c r="E41" s="21"/>
      <c r="F41" s="21"/>
    </row>
    <row r="42" spans="1:6">
      <c r="A42" s="21"/>
      <c r="B42" s="21"/>
      <c r="C42" s="21"/>
      <c r="D42" s="21"/>
      <c r="E42" s="21"/>
      <c r="F42" s="21"/>
    </row>
    <row r="43" spans="1:6">
      <c r="A43" s="21"/>
      <c r="B43" s="21"/>
      <c r="C43" s="21"/>
      <c r="D43" s="21"/>
      <c r="E43" s="21"/>
      <c r="F43" s="21"/>
    </row>
    <row r="44" spans="1:6">
      <c r="A44" s="21"/>
      <c r="B44" s="21"/>
      <c r="C44" s="21"/>
      <c r="D44" s="21"/>
      <c r="E44" s="21"/>
      <c r="F44" s="21"/>
    </row>
    <row r="45" spans="1:6">
      <c r="A45" s="21"/>
      <c r="B45" s="21"/>
      <c r="C45" s="21"/>
      <c r="D45" s="21"/>
      <c r="E45" s="21"/>
      <c r="F45" s="21"/>
    </row>
    <row r="46" spans="1:6">
      <c r="A46" s="21"/>
      <c r="B46" s="21"/>
      <c r="C46" s="21"/>
      <c r="D46" s="21"/>
      <c r="E46" s="21"/>
      <c r="F46" s="21"/>
    </row>
    <row r="47" spans="1:6">
      <c r="A47" s="21"/>
      <c r="B47" s="21"/>
      <c r="C47" s="21"/>
      <c r="D47" s="21"/>
      <c r="E47" s="21"/>
      <c r="F47" s="21"/>
    </row>
    <row r="48" spans="1:6">
      <c r="A48" s="21"/>
      <c r="B48" s="21"/>
      <c r="C48" s="21"/>
      <c r="D48" s="21"/>
      <c r="E48" s="21"/>
      <c r="F48" s="21"/>
    </row>
    <row r="49" spans="1:6">
      <c r="A49" s="21"/>
      <c r="B49" s="21"/>
      <c r="C49" s="21"/>
      <c r="D49" s="21"/>
      <c r="E49" s="21"/>
      <c r="F49" s="21"/>
    </row>
    <row r="50" spans="1:6">
      <c r="A50" s="21"/>
      <c r="B50" s="21"/>
      <c r="C50" s="21"/>
      <c r="D50" s="21"/>
      <c r="E50" s="21"/>
      <c r="F50" s="21"/>
    </row>
    <row r="51" spans="1:6">
      <c r="A51" s="21"/>
      <c r="B51" s="21"/>
      <c r="C51" s="21"/>
      <c r="D51" s="21"/>
      <c r="E51" s="21"/>
      <c r="F51" s="21"/>
    </row>
    <row r="52" spans="1:6">
      <c r="A52" s="21"/>
      <c r="B52" s="21"/>
      <c r="C52" s="21"/>
      <c r="D52" s="21"/>
      <c r="E52" s="21"/>
      <c r="F52" s="21"/>
    </row>
    <row r="53" spans="1:6">
      <c r="A53" s="21"/>
      <c r="B53" s="21"/>
      <c r="C53" s="21"/>
      <c r="D53" s="21"/>
      <c r="E53" s="21"/>
      <c r="F53" s="21"/>
    </row>
    <row r="54" spans="1:6">
      <c r="A54" s="21"/>
      <c r="B54" s="21"/>
      <c r="C54" s="21"/>
      <c r="D54" s="21"/>
      <c r="E54" s="21"/>
      <c r="F54" s="21"/>
    </row>
    <row r="55" spans="1:6">
      <c r="A55" s="21"/>
      <c r="B55" s="21"/>
      <c r="C55" s="21"/>
      <c r="D55" s="21"/>
      <c r="E55" s="21"/>
      <c r="F55" s="21"/>
    </row>
    <row r="56" spans="1:6">
      <c r="A56" s="21"/>
      <c r="B56" s="21"/>
      <c r="C56" s="21"/>
      <c r="D56" s="21"/>
      <c r="E56" s="21"/>
      <c r="F56" s="21"/>
    </row>
    <row r="57" spans="1:6">
      <c r="A57" s="21"/>
      <c r="B57" s="21"/>
      <c r="C57" s="21"/>
      <c r="D57" s="21"/>
      <c r="E57" s="21"/>
      <c r="F57" s="21"/>
    </row>
    <row r="58" spans="1:6">
      <c r="A58" s="21"/>
      <c r="B58" s="21"/>
      <c r="C58" s="21"/>
      <c r="D58" s="21"/>
      <c r="E58" s="21"/>
      <c r="F58" s="21"/>
    </row>
    <row r="59" spans="1:6">
      <c r="A59" s="21"/>
      <c r="B59" s="21"/>
      <c r="C59" s="21"/>
      <c r="D59" s="21"/>
      <c r="E59" s="21"/>
      <c r="F59" s="21"/>
    </row>
    <row r="60" spans="1:6">
      <c r="A60" s="21"/>
      <c r="B60" s="21"/>
      <c r="C60" s="21"/>
      <c r="D60" s="21"/>
      <c r="E60" s="21"/>
      <c r="F60" s="21"/>
    </row>
    <row r="61" spans="1:6">
      <c r="A61" s="21"/>
      <c r="B61" s="21"/>
      <c r="C61" s="21"/>
      <c r="D61" s="21"/>
      <c r="E61" s="21"/>
      <c r="F61" s="21"/>
    </row>
    <row r="62" spans="1:6">
      <c r="A62" s="21"/>
      <c r="B62" s="21"/>
      <c r="C62" s="21"/>
      <c r="D62" s="21"/>
      <c r="E62" s="21"/>
      <c r="F62" s="21"/>
    </row>
    <row r="63" spans="1:6">
      <c r="A63" s="21"/>
      <c r="B63" s="21"/>
      <c r="C63" s="21"/>
      <c r="D63" s="21"/>
      <c r="E63" s="21"/>
      <c r="F63" s="21"/>
    </row>
    <row r="64" spans="1:6">
      <c r="A64" s="21"/>
      <c r="B64" s="21"/>
      <c r="C64" s="21"/>
      <c r="D64" s="21"/>
      <c r="E64" s="21"/>
      <c r="F64" s="21"/>
    </row>
    <row r="65" spans="1:6">
      <c r="A65" s="21"/>
      <c r="B65" s="21"/>
      <c r="C65" s="21"/>
      <c r="D65" s="21"/>
      <c r="E65" s="21"/>
      <c r="F65" s="21"/>
    </row>
    <row r="66" spans="1:6">
      <c r="A66" s="21"/>
      <c r="B66" s="21"/>
      <c r="C66" s="21"/>
      <c r="D66" s="21"/>
      <c r="E66" s="21"/>
      <c r="F66" s="21"/>
    </row>
    <row r="67" spans="1:6">
      <c r="A67" s="21"/>
      <c r="B67" s="21"/>
      <c r="C67" s="21"/>
      <c r="D67" s="21"/>
      <c r="E67" s="21"/>
      <c r="F67" s="21"/>
    </row>
    <row r="68" spans="1:6">
      <c r="A68" s="21"/>
      <c r="B68" s="21"/>
      <c r="C68" s="21"/>
      <c r="D68" s="21"/>
      <c r="E68" s="21"/>
      <c r="F68" s="21"/>
    </row>
    <row r="69" spans="1:6">
      <c r="A69" s="21"/>
      <c r="B69" s="21"/>
      <c r="C69" s="21"/>
      <c r="D69" s="21"/>
      <c r="E69" s="21"/>
      <c r="F69" s="21"/>
    </row>
    <row r="70" spans="1:6">
      <c r="A70" s="21"/>
      <c r="B70" s="21"/>
      <c r="C70" s="21"/>
      <c r="D70" s="21"/>
      <c r="E70" s="21"/>
      <c r="F70" s="21"/>
    </row>
    <row r="71" spans="1:6">
      <c r="A71" s="21"/>
      <c r="B71" s="21"/>
      <c r="C71" s="21"/>
      <c r="D71" s="21"/>
      <c r="E71" s="21"/>
      <c r="F71" s="21"/>
    </row>
    <row r="72" spans="1:6">
      <c r="A72" s="21"/>
      <c r="B72" s="21"/>
      <c r="C72" s="21"/>
      <c r="D72" s="21"/>
      <c r="E72" s="21"/>
      <c r="F72" s="21"/>
    </row>
    <row r="73" spans="1:6">
      <c r="A73" s="21"/>
      <c r="B73" s="21"/>
      <c r="C73" s="21"/>
      <c r="D73" s="21"/>
      <c r="E73" s="21"/>
      <c r="F73" s="21"/>
    </row>
    <row r="74" spans="1:6">
      <c r="A74" s="21"/>
      <c r="B74" s="21"/>
      <c r="C74" s="21"/>
      <c r="D74" s="21"/>
      <c r="E74" s="21"/>
      <c r="F74" s="21"/>
    </row>
    <row r="75" spans="1:6">
      <c r="A75" s="21"/>
      <c r="B75" s="21"/>
      <c r="C75" s="21"/>
      <c r="D75" s="21"/>
      <c r="E75" s="21"/>
      <c r="F75" s="21"/>
    </row>
    <row r="76" spans="1:6">
      <c r="A76" s="21"/>
      <c r="B76" s="21"/>
      <c r="C76" s="21"/>
      <c r="D76" s="21"/>
      <c r="E76" s="21"/>
      <c r="F76" s="21"/>
    </row>
    <row r="77" spans="1:6">
      <c r="A77" s="21"/>
      <c r="B77" s="21"/>
      <c r="C77" s="21"/>
      <c r="D77" s="21"/>
      <c r="E77" s="21"/>
      <c r="F77" s="21"/>
    </row>
    <row r="78" spans="1:6">
      <c r="A78" s="21"/>
      <c r="B78" s="21"/>
      <c r="C78" s="21"/>
      <c r="D78" s="21"/>
      <c r="E78" s="21"/>
      <c r="F78" s="21"/>
    </row>
    <row r="79" spans="1:6">
      <c r="A79" s="21"/>
      <c r="B79" s="21"/>
      <c r="C79" s="21"/>
      <c r="D79" s="21"/>
      <c r="E79" s="21"/>
      <c r="F79" s="21"/>
    </row>
    <row r="80" spans="1:6">
      <c r="A80" s="21"/>
      <c r="B80" s="21"/>
      <c r="C80" s="21"/>
      <c r="D80" s="21"/>
      <c r="E80" s="21"/>
      <c r="F80" s="21"/>
    </row>
    <row r="81" spans="1:6">
      <c r="A81" s="21"/>
      <c r="B81" s="21"/>
      <c r="C81" s="21"/>
      <c r="D81" s="21"/>
      <c r="E81" s="21"/>
      <c r="F81" s="21"/>
    </row>
    <row r="82" spans="1:6">
      <c r="A82" s="21"/>
      <c r="B82" s="21"/>
      <c r="C82" s="21"/>
      <c r="D82" s="21"/>
      <c r="E82" s="21"/>
      <c r="F82" s="21"/>
    </row>
    <row r="83" spans="1:6">
      <c r="A83" s="21"/>
      <c r="B83" s="21"/>
      <c r="C83" s="21"/>
      <c r="D83" s="21"/>
      <c r="E83" s="21"/>
      <c r="F83" s="21"/>
    </row>
    <row r="84" spans="1:6">
      <c r="A84" s="21"/>
      <c r="B84" s="21"/>
      <c r="C84" s="21"/>
      <c r="D84" s="21"/>
      <c r="E84" s="21"/>
      <c r="F84" s="21"/>
    </row>
    <row r="85" spans="1:6">
      <c r="A85" s="21"/>
      <c r="B85" s="21"/>
      <c r="C85" s="21"/>
      <c r="D85" s="21"/>
      <c r="E85" s="21"/>
      <c r="F85" s="21"/>
    </row>
    <row r="86" spans="1:6">
      <c r="A86" s="21"/>
      <c r="B86" s="21"/>
      <c r="C86" s="21"/>
      <c r="D86" s="21"/>
      <c r="E86" s="21"/>
      <c r="F86" s="21"/>
    </row>
    <row r="87" spans="1:6">
      <c r="A87" s="21"/>
      <c r="B87" s="21"/>
      <c r="C87" s="21"/>
      <c r="D87" s="21"/>
      <c r="E87" s="21"/>
      <c r="F87" s="21"/>
    </row>
    <row r="88" spans="1:6">
      <c r="A88" s="21"/>
      <c r="B88" s="21"/>
      <c r="C88" s="21"/>
      <c r="D88" s="21"/>
      <c r="E88" s="21"/>
      <c r="F88" s="21"/>
    </row>
    <row r="89" spans="1:6">
      <c r="A89" s="21"/>
      <c r="B89" s="21"/>
      <c r="C89" s="21"/>
      <c r="D89" s="21"/>
      <c r="E89" s="21"/>
      <c r="F89" s="21"/>
    </row>
    <row r="90" spans="1:6">
      <c r="A90" s="21"/>
      <c r="B90" s="21"/>
      <c r="C90" s="21"/>
      <c r="D90" s="21"/>
      <c r="E90" s="21"/>
      <c r="F90" s="21"/>
    </row>
    <row r="91" spans="1:6">
      <c r="A91" s="21"/>
      <c r="B91" s="21"/>
      <c r="C91" s="21"/>
      <c r="D91" s="21"/>
      <c r="E91" s="21"/>
      <c r="F91" s="21"/>
    </row>
    <row r="92" spans="1:6">
      <c r="A92" s="21"/>
      <c r="B92" s="21"/>
      <c r="C92" s="21"/>
      <c r="D92" s="21"/>
      <c r="E92" s="21"/>
      <c r="F92" s="21"/>
    </row>
    <row r="93" spans="1:6">
      <c r="A93" s="21"/>
      <c r="B93" s="21"/>
      <c r="C93" s="21"/>
      <c r="D93" s="21"/>
      <c r="E93" s="21"/>
      <c r="F93" s="21"/>
    </row>
    <row r="94" spans="1:6">
      <c r="A94" s="21"/>
      <c r="B94" s="21"/>
      <c r="C94" s="21"/>
      <c r="D94" s="21"/>
      <c r="E94" s="21"/>
      <c r="F94" s="21"/>
    </row>
    <row r="95" spans="1:6">
      <c r="A95" s="21"/>
      <c r="B95" s="21"/>
      <c r="C95" s="21"/>
      <c r="D95" s="21"/>
      <c r="E95" s="21"/>
      <c r="F95" s="21"/>
    </row>
    <row r="96" spans="1:6">
      <c r="A96" s="21"/>
      <c r="B96" s="21"/>
      <c r="C96" s="21"/>
      <c r="D96" s="21"/>
      <c r="E96" s="21"/>
      <c r="F96" s="21"/>
    </row>
    <row r="97" spans="1:6">
      <c r="A97" s="21"/>
      <c r="B97" s="21"/>
      <c r="C97" s="21"/>
      <c r="D97" s="21"/>
      <c r="E97" s="21"/>
      <c r="F97" s="21"/>
    </row>
    <row r="98" spans="1:6">
      <c r="A98" s="21"/>
      <c r="B98" s="21"/>
      <c r="C98" s="21"/>
      <c r="D98" s="21"/>
      <c r="E98" s="21"/>
      <c r="F98" s="21"/>
    </row>
    <row r="99" spans="1:6">
      <c r="A99" s="21"/>
      <c r="B99" s="21"/>
      <c r="C99" s="21"/>
      <c r="D99" s="21"/>
      <c r="E99" s="21"/>
      <c r="F99" s="21"/>
    </row>
    <row r="100" spans="1:6">
      <c r="A100" s="21"/>
      <c r="B100" s="21"/>
      <c r="C100" s="21"/>
      <c r="D100" s="21"/>
      <c r="E100" s="21"/>
      <c r="F100" s="21"/>
    </row>
    <row r="101" spans="1:6">
      <c r="A101" s="21"/>
      <c r="B101" s="21"/>
      <c r="C101" s="21"/>
      <c r="D101" s="21"/>
      <c r="E101" s="21"/>
      <c r="F101" s="21"/>
    </row>
    <row r="102" spans="1:6">
      <c r="A102" s="21"/>
      <c r="B102" s="21"/>
      <c r="C102" s="21"/>
      <c r="D102" s="21"/>
      <c r="E102" s="21"/>
      <c r="F102" s="21"/>
    </row>
    <row r="103" spans="1:6">
      <c r="A103" s="21"/>
      <c r="B103" s="21"/>
      <c r="C103" s="21"/>
      <c r="D103" s="21"/>
      <c r="E103" s="21"/>
      <c r="F103" s="21"/>
    </row>
    <row r="104" spans="1:6">
      <c r="A104" s="21"/>
      <c r="B104" s="21"/>
      <c r="C104" s="21"/>
      <c r="D104" s="21"/>
      <c r="E104" s="21"/>
      <c r="F104" s="21"/>
    </row>
    <row r="105" spans="1:6">
      <c r="A105" s="21"/>
      <c r="B105" s="21"/>
      <c r="C105" s="21"/>
      <c r="D105" s="21"/>
      <c r="E105" s="21"/>
      <c r="F105" s="21"/>
    </row>
    <row r="106" spans="1:6">
      <c r="A106" s="21"/>
      <c r="B106" s="21"/>
      <c r="C106" s="21"/>
      <c r="D106" s="21"/>
      <c r="E106" s="21"/>
      <c r="F106" s="21"/>
    </row>
    <row r="107" spans="1:6">
      <c r="A107" s="21"/>
      <c r="B107" s="21"/>
      <c r="C107" s="21"/>
      <c r="D107" s="21"/>
      <c r="E107" s="21"/>
      <c r="F107" s="21"/>
    </row>
    <row r="108" spans="1:6">
      <c r="A108" s="21"/>
      <c r="B108" s="21"/>
      <c r="C108" s="21"/>
      <c r="D108" s="21"/>
      <c r="E108" s="21"/>
      <c r="F108" s="21"/>
    </row>
    <row r="109" spans="1:6">
      <c r="A109" s="21"/>
      <c r="B109" s="21"/>
      <c r="C109" s="21"/>
      <c r="D109" s="21"/>
      <c r="E109" s="21"/>
      <c r="F109" s="21"/>
    </row>
    <row r="110" spans="1:6">
      <c r="A110" s="21"/>
      <c r="B110" s="21"/>
      <c r="C110" s="21"/>
      <c r="D110" s="21"/>
      <c r="E110" s="21"/>
      <c r="F110" s="21"/>
    </row>
    <row r="111" spans="1:6">
      <c r="A111" s="21"/>
      <c r="B111" s="21"/>
      <c r="C111" s="21"/>
      <c r="D111" s="21"/>
      <c r="E111" s="21"/>
      <c r="F111" s="21"/>
    </row>
    <row r="112" spans="1:6">
      <c r="A112" s="21"/>
      <c r="B112" s="21"/>
      <c r="C112" s="21"/>
      <c r="D112" s="21"/>
      <c r="E112" s="21"/>
      <c r="F112" s="21"/>
    </row>
    <row r="113" spans="1:6">
      <c r="A113" s="21"/>
      <c r="B113" s="21"/>
      <c r="C113" s="21"/>
      <c r="D113" s="21"/>
      <c r="E113" s="21"/>
      <c r="F113" s="21"/>
    </row>
    <row r="114" spans="1:6">
      <c r="A114" s="21"/>
      <c r="B114" s="21"/>
      <c r="C114" s="21"/>
      <c r="D114" s="21"/>
      <c r="E114" s="21"/>
      <c r="F114" s="21"/>
    </row>
    <row r="115" spans="1:6">
      <c r="A115" s="21"/>
      <c r="B115" s="21"/>
      <c r="C115" s="21"/>
      <c r="D115" s="21"/>
      <c r="E115" s="21"/>
      <c r="F115" s="21"/>
    </row>
    <row r="116" spans="1:6">
      <c r="A116" s="21"/>
      <c r="B116" s="21"/>
      <c r="C116" s="21"/>
      <c r="D116" s="21"/>
      <c r="E116" s="21"/>
      <c r="F116" s="21"/>
    </row>
  </sheetData>
  <mergeCells count="15">
    <mergeCell ref="G1:G3"/>
    <mergeCell ref="C1:C3"/>
    <mergeCell ref="D2:D3"/>
    <mergeCell ref="A1:A3"/>
    <mergeCell ref="B1:B3"/>
    <mergeCell ref="D1:F1"/>
    <mergeCell ref="E2:E3"/>
    <mergeCell ref="F2:F3"/>
    <mergeCell ref="A6:A7"/>
    <mergeCell ref="G6:G7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9"/>
  <sheetViews>
    <sheetView workbookViewId="0">
      <selection activeCell="G4" sqref="G4:G11"/>
    </sheetView>
  </sheetViews>
  <sheetFormatPr defaultRowHeight="15"/>
  <cols>
    <col min="1" max="1" width="27.28515625" customWidth="1"/>
    <col min="2" max="2" width="9.85546875" customWidth="1"/>
    <col min="3" max="3" width="15.7109375" customWidth="1"/>
    <col min="4" max="4" width="12.42578125" customWidth="1"/>
    <col min="5" max="5" width="10.7109375" customWidth="1"/>
    <col min="6" max="6" width="9.140625" customWidth="1"/>
    <col min="7" max="7" width="37.5703125" customWidth="1"/>
  </cols>
  <sheetData>
    <row r="1" spans="1:7" ht="16.5" customHeight="1">
      <c r="A1" s="206" t="s">
        <v>39</v>
      </c>
      <c r="B1" s="206" t="s">
        <v>40</v>
      </c>
      <c r="C1" s="206" t="s">
        <v>67</v>
      </c>
      <c r="D1" s="206" t="s">
        <v>95</v>
      </c>
      <c r="E1" s="206"/>
      <c r="F1" s="206"/>
      <c r="G1" s="203" t="s">
        <v>111</v>
      </c>
    </row>
    <row r="2" spans="1:7">
      <c r="A2" s="206"/>
      <c r="B2" s="206"/>
      <c r="C2" s="221"/>
      <c r="D2" s="206" t="s">
        <v>68</v>
      </c>
      <c r="E2" s="206" t="s">
        <v>42</v>
      </c>
      <c r="F2" s="206" t="s">
        <v>43</v>
      </c>
      <c r="G2" s="212"/>
    </row>
    <row r="3" spans="1:7">
      <c r="A3" s="206"/>
      <c r="B3" s="206"/>
      <c r="C3" s="221"/>
      <c r="D3" s="206" t="s">
        <v>41</v>
      </c>
      <c r="E3" s="206"/>
      <c r="F3" s="206"/>
      <c r="G3" s="213"/>
    </row>
    <row r="4" spans="1:7" ht="65.25" customHeight="1">
      <c r="A4" s="30" t="s">
        <v>112</v>
      </c>
      <c r="B4" s="37">
        <v>2013</v>
      </c>
      <c r="C4" s="47">
        <f>D4+E4+F4</f>
        <v>712.6</v>
      </c>
      <c r="D4" s="47">
        <v>0</v>
      </c>
      <c r="E4" s="47">
        <v>0</v>
      </c>
      <c r="F4" s="47">
        <v>712.6</v>
      </c>
      <c r="G4" s="97" t="s">
        <v>117</v>
      </c>
    </row>
    <row r="5" spans="1:7" ht="31.5" customHeight="1">
      <c r="A5" s="64" t="s">
        <v>93</v>
      </c>
      <c r="B5" s="27">
        <v>2013</v>
      </c>
      <c r="C5" s="40">
        <f>D5+E5+F5</f>
        <v>9244.6</v>
      </c>
      <c r="D5" s="40">
        <v>2800</v>
      </c>
      <c r="E5" s="40">
        <v>5202</v>
      </c>
      <c r="F5" s="40">
        <v>1242.5999999999999</v>
      </c>
      <c r="G5" s="98" t="s">
        <v>116</v>
      </c>
    </row>
    <row r="6" spans="1:7" ht="25.5">
      <c r="A6" s="64" t="s">
        <v>97</v>
      </c>
      <c r="B6" s="27" t="s">
        <v>29</v>
      </c>
      <c r="C6" s="40">
        <f>D6+E6+F6</f>
        <v>10394.700000000001</v>
      </c>
      <c r="D6" s="40">
        <f>SUM(D7:D10)</f>
        <v>2322</v>
      </c>
      <c r="E6" s="40">
        <f t="shared" ref="E6:F6" si="0">SUM(E7:E10)</f>
        <v>2618.5</v>
      </c>
      <c r="F6" s="40">
        <f t="shared" si="0"/>
        <v>5454.2000000000007</v>
      </c>
      <c r="G6" s="98"/>
    </row>
    <row r="7" spans="1:7" ht="38.25">
      <c r="A7" s="63" t="s">
        <v>126</v>
      </c>
      <c r="B7" s="37">
        <v>2013</v>
      </c>
      <c r="C7" s="47">
        <f>D7+E7+F7</f>
        <v>258.89999999999998</v>
      </c>
      <c r="D7" s="47">
        <v>0</v>
      </c>
      <c r="E7" s="47">
        <v>0</v>
      </c>
      <c r="F7" s="47">
        <v>258.89999999999998</v>
      </c>
      <c r="G7" s="97" t="s">
        <v>117</v>
      </c>
    </row>
    <row r="8" spans="1:7" ht="39.75" customHeight="1">
      <c r="A8" s="50" t="s">
        <v>118</v>
      </c>
      <c r="B8" s="37">
        <v>2014</v>
      </c>
      <c r="C8" s="47">
        <f>D8+E8+F8</f>
        <v>216.7</v>
      </c>
      <c r="D8" s="47">
        <v>0</v>
      </c>
      <c r="E8" s="47">
        <v>0</v>
      </c>
      <c r="F8" s="47">
        <v>216.7</v>
      </c>
      <c r="G8" s="99" t="s">
        <v>114</v>
      </c>
    </row>
    <row r="9" spans="1:7" ht="18" customHeight="1">
      <c r="A9" s="207" t="s">
        <v>120</v>
      </c>
      <c r="B9" s="203">
        <v>2014</v>
      </c>
      <c r="C9" s="210">
        <f t="shared" ref="C9" si="1">D9+E9+F9</f>
        <v>9919.1</v>
      </c>
      <c r="D9" s="210">
        <v>2322</v>
      </c>
      <c r="E9" s="210">
        <v>2618.5</v>
      </c>
      <c r="F9" s="210">
        <v>4978.6000000000004</v>
      </c>
      <c r="G9" s="219" t="s">
        <v>115</v>
      </c>
    </row>
    <row r="10" spans="1:7" ht="21.75" customHeight="1">
      <c r="A10" s="218"/>
      <c r="B10" s="213"/>
      <c r="C10" s="213"/>
      <c r="D10" s="213"/>
      <c r="E10" s="213"/>
      <c r="F10" s="213"/>
      <c r="G10" s="220"/>
    </row>
    <row r="11" spans="1:7" ht="43.5" customHeight="1">
      <c r="A11" s="78" t="s">
        <v>121</v>
      </c>
      <c r="B11" s="27">
        <v>2016</v>
      </c>
      <c r="C11" s="40">
        <v>6000</v>
      </c>
      <c r="D11" s="40">
        <v>1800</v>
      </c>
      <c r="E11" s="40">
        <v>2400</v>
      </c>
      <c r="F11" s="40">
        <v>1800</v>
      </c>
      <c r="G11" s="100" t="s">
        <v>115</v>
      </c>
    </row>
    <row r="12" spans="1:7">
      <c r="A12" s="31" t="s">
        <v>44</v>
      </c>
      <c r="B12" s="29"/>
      <c r="C12" s="33">
        <f>C4+C5+C6+C11</f>
        <v>26351.9</v>
      </c>
      <c r="D12" s="33">
        <f>D4+D5+D6+D11</f>
        <v>6922</v>
      </c>
      <c r="E12" s="33">
        <f>E4+E5+E6+E11</f>
        <v>10220.5</v>
      </c>
      <c r="F12" s="33">
        <f t="shared" ref="F12" si="2">F4+F5+F6+F11</f>
        <v>9209.4000000000015</v>
      </c>
      <c r="G12" s="33"/>
    </row>
    <row r="13" spans="1:7">
      <c r="A13" s="21"/>
      <c r="B13" s="21"/>
      <c r="C13" s="21"/>
      <c r="D13" s="21"/>
      <c r="E13" s="21"/>
      <c r="F13" s="21"/>
      <c r="G13" s="21"/>
    </row>
    <row r="14" spans="1:7">
      <c r="A14" s="21"/>
      <c r="B14" s="21">
        <v>2013</v>
      </c>
      <c r="C14" s="38">
        <f>C4+C7+C5</f>
        <v>10216.1</v>
      </c>
      <c r="D14" s="38">
        <f t="shared" ref="D14:F14" si="3">D4+D7+D5</f>
        <v>2800</v>
      </c>
      <c r="E14" s="38">
        <f t="shared" si="3"/>
        <v>5202</v>
      </c>
      <c r="F14" s="38">
        <f t="shared" si="3"/>
        <v>2214.1</v>
      </c>
      <c r="G14" s="38"/>
    </row>
    <row r="15" spans="1:7">
      <c r="A15" s="21"/>
      <c r="B15" s="21">
        <v>2014</v>
      </c>
      <c r="C15" s="38">
        <f>C8+C9+C10</f>
        <v>10135.800000000001</v>
      </c>
      <c r="D15" s="38">
        <f t="shared" ref="D15:F15" si="4">D8+D9+D10</f>
        <v>2322</v>
      </c>
      <c r="E15" s="38">
        <f t="shared" si="4"/>
        <v>2618.5</v>
      </c>
      <c r="F15" s="38">
        <f t="shared" si="4"/>
        <v>5195.3</v>
      </c>
      <c r="G15" s="38"/>
    </row>
    <row r="16" spans="1:7">
      <c r="A16" s="21"/>
      <c r="B16" s="21">
        <v>2015</v>
      </c>
      <c r="C16" s="21">
        <v>0</v>
      </c>
      <c r="D16" s="21">
        <v>0</v>
      </c>
      <c r="E16" s="21">
        <v>0</v>
      </c>
      <c r="F16" s="21">
        <v>0</v>
      </c>
      <c r="G16" s="21"/>
    </row>
    <row r="17" spans="1:7">
      <c r="A17" s="21"/>
      <c r="B17" s="21">
        <v>2016</v>
      </c>
      <c r="C17" s="38">
        <f>C11</f>
        <v>6000</v>
      </c>
      <c r="D17" s="38">
        <f t="shared" ref="D17:F17" si="5">D11</f>
        <v>1800</v>
      </c>
      <c r="E17" s="38">
        <f t="shared" si="5"/>
        <v>2400</v>
      </c>
      <c r="F17" s="38">
        <f t="shared" si="5"/>
        <v>1800</v>
      </c>
      <c r="G17" s="38"/>
    </row>
    <row r="18" spans="1:7">
      <c r="A18" s="21"/>
      <c r="B18" s="21">
        <v>2017</v>
      </c>
      <c r="C18" s="21"/>
      <c r="D18" s="21"/>
      <c r="E18" s="21"/>
      <c r="F18" s="21"/>
      <c r="G18" s="21"/>
    </row>
    <row r="19" spans="1:7">
      <c r="A19" s="21"/>
      <c r="B19" s="21">
        <v>2018</v>
      </c>
      <c r="C19" s="21"/>
      <c r="D19" s="21"/>
      <c r="E19" s="21"/>
      <c r="F19" s="21"/>
      <c r="G19" s="21"/>
    </row>
    <row r="20" spans="1:7">
      <c r="A20" s="21"/>
      <c r="B20" s="21">
        <v>2019</v>
      </c>
      <c r="C20" s="21"/>
      <c r="D20" s="21"/>
      <c r="E20" s="21"/>
      <c r="F20" s="21"/>
      <c r="G20" s="21"/>
    </row>
    <row r="21" spans="1:7">
      <c r="A21" s="21"/>
      <c r="B21" s="21">
        <v>2020</v>
      </c>
      <c r="C21" s="21"/>
      <c r="D21" s="21"/>
      <c r="E21" s="21"/>
      <c r="F21" s="21"/>
      <c r="G21" s="21"/>
    </row>
    <row r="22" spans="1:7">
      <c r="A22" s="21"/>
      <c r="B22" s="21"/>
      <c r="C22" s="21"/>
      <c r="D22" s="21"/>
      <c r="E22" s="21"/>
      <c r="F22" s="21"/>
      <c r="G22" s="21"/>
    </row>
    <row r="23" spans="1:7">
      <c r="A23" s="21"/>
      <c r="B23" s="21"/>
      <c r="C23" s="21"/>
      <c r="D23" s="21"/>
      <c r="E23" s="21"/>
      <c r="F23" s="21"/>
      <c r="G23" s="21"/>
    </row>
    <row r="24" spans="1:7">
      <c r="A24" s="21"/>
      <c r="B24" s="21"/>
      <c r="C24" s="21"/>
      <c r="D24" s="21"/>
      <c r="E24" s="21"/>
      <c r="F24" s="21"/>
      <c r="G24" s="21"/>
    </row>
    <row r="25" spans="1:7">
      <c r="A25" s="21"/>
      <c r="B25" s="21"/>
      <c r="C25" s="21"/>
      <c r="D25" s="21"/>
      <c r="E25" s="21"/>
      <c r="F25" s="21"/>
      <c r="G25" s="21"/>
    </row>
    <row r="26" spans="1:7">
      <c r="A26" s="21"/>
      <c r="B26" s="21"/>
      <c r="C26" s="21"/>
      <c r="D26" s="21"/>
      <c r="E26" s="21"/>
      <c r="F26" s="21"/>
      <c r="G26" s="21"/>
    </row>
    <row r="27" spans="1:7">
      <c r="A27" s="21"/>
      <c r="B27" s="21"/>
      <c r="C27" s="21"/>
      <c r="D27" s="21"/>
      <c r="E27" s="21"/>
      <c r="F27" s="21"/>
      <c r="G27" s="21"/>
    </row>
    <row r="28" spans="1:7">
      <c r="A28" s="21"/>
      <c r="B28" s="21"/>
      <c r="C28" s="21"/>
      <c r="D28" s="21"/>
      <c r="E28" s="21"/>
      <c r="F28" s="21"/>
      <c r="G28" s="21"/>
    </row>
    <row r="29" spans="1:7">
      <c r="A29" s="21"/>
      <c r="B29" s="21"/>
      <c r="C29" s="21"/>
      <c r="D29" s="21"/>
      <c r="E29" s="21"/>
      <c r="F29" s="21"/>
      <c r="G29" s="21"/>
    </row>
    <row r="30" spans="1:7">
      <c r="A30" s="21"/>
      <c r="B30" s="21"/>
      <c r="C30" s="21"/>
      <c r="D30" s="21"/>
      <c r="E30" s="21"/>
      <c r="F30" s="21"/>
      <c r="G30" s="21"/>
    </row>
    <row r="31" spans="1:7">
      <c r="A31" s="21"/>
      <c r="B31" s="21"/>
      <c r="C31" s="21"/>
      <c r="D31" s="21"/>
      <c r="E31" s="21"/>
      <c r="F31" s="21"/>
      <c r="G31" s="21"/>
    </row>
    <row r="32" spans="1:7">
      <c r="A32" s="21"/>
      <c r="B32" s="21"/>
      <c r="C32" s="21"/>
      <c r="D32" s="21"/>
      <c r="E32" s="21"/>
      <c r="F32" s="21"/>
      <c r="G32" s="21"/>
    </row>
    <row r="33" spans="1:7">
      <c r="A33" s="21"/>
      <c r="B33" s="21"/>
      <c r="C33" s="21"/>
      <c r="D33" s="21"/>
      <c r="E33" s="21"/>
      <c r="F33" s="21"/>
      <c r="G33" s="21"/>
    </row>
    <row r="34" spans="1:7">
      <c r="A34" s="21"/>
      <c r="B34" s="21"/>
      <c r="C34" s="21"/>
      <c r="D34" s="21"/>
      <c r="E34" s="21"/>
      <c r="F34" s="21"/>
      <c r="G34" s="21"/>
    </row>
    <row r="35" spans="1:7">
      <c r="A35" s="21"/>
      <c r="B35" s="21"/>
      <c r="C35" s="21"/>
      <c r="D35" s="21"/>
      <c r="E35" s="21"/>
      <c r="F35" s="21"/>
      <c r="G35" s="21"/>
    </row>
    <row r="36" spans="1:7">
      <c r="A36" s="21"/>
      <c r="B36" s="21"/>
      <c r="C36" s="21"/>
      <c r="D36" s="21"/>
      <c r="E36" s="21"/>
      <c r="F36" s="21"/>
      <c r="G36" s="21"/>
    </row>
    <row r="37" spans="1:7">
      <c r="A37" s="21"/>
      <c r="B37" s="21"/>
      <c r="C37" s="21"/>
      <c r="D37" s="21"/>
      <c r="E37" s="21"/>
      <c r="F37" s="21"/>
      <c r="G37" s="21"/>
    </row>
    <row r="38" spans="1:7">
      <c r="A38" s="21"/>
      <c r="B38" s="21"/>
      <c r="C38" s="21"/>
      <c r="D38" s="21"/>
      <c r="E38" s="21"/>
      <c r="F38" s="21"/>
      <c r="G38" s="21"/>
    </row>
    <row r="39" spans="1:7">
      <c r="A39" s="21"/>
      <c r="B39" s="21"/>
      <c r="C39" s="21"/>
      <c r="D39" s="21"/>
      <c r="E39" s="21"/>
      <c r="F39" s="21"/>
      <c r="G39" s="21"/>
    </row>
    <row r="40" spans="1:7">
      <c r="A40" s="21"/>
      <c r="B40" s="21"/>
      <c r="C40" s="21"/>
      <c r="D40" s="21"/>
      <c r="E40" s="21"/>
      <c r="F40" s="21"/>
      <c r="G40" s="21"/>
    </row>
    <row r="41" spans="1:7" ht="16.5" customHeight="1">
      <c r="A41" s="21"/>
      <c r="B41" s="21"/>
      <c r="C41" s="21"/>
      <c r="D41" s="21"/>
      <c r="E41" s="21"/>
      <c r="F41" s="21"/>
      <c r="G41" s="21"/>
    </row>
    <row r="42" spans="1:7">
      <c r="A42" s="21"/>
      <c r="B42" s="21"/>
      <c r="C42" s="21"/>
      <c r="D42" s="21"/>
      <c r="E42" s="21"/>
      <c r="F42" s="21"/>
      <c r="G42" s="21"/>
    </row>
    <row r="43" spans="1:7">
      <c r="A43" s="21"/>
      <c r="B43" s="21"/>
      <c r="C43" s="21"/>
      <c r="D43" s="21"/>
      <c r="E43" s="21"/>
      <c r="F43" s="21"/>
      <c r="G43" s="21"/>
    </row>
    <row r="44" spans="1:7">
      <c r="A44" s="21"/>
      <c r="B44" s="21"/>
      <c r="C44" s="21"/>
      <c r="D44" s="21"/>
      <c r="E44" s="21"/>
      <c r="F44" s="21"/>
      <c r="G44" s="21"/>
    </row>
    <row r="45" spans="1:7">
      <c r="A45" s="21"/>
      <c r="B45" s="21"/>
      <c r="C45" s="21"/>
      <c r="D45" s="21"/>
      <c r="E45" s="21"/>
      <c r="F45" s="21"/>
      <c r="G45" s="21"/>
    </row>
    <row r="46" spans="1:7">
      <c r="A46" s="21"/>
      <c r="B46" s="21"/>
      <c r="C46" s="21"/>
      <c r="D46" s="21"/>
      <c r="E46" s="21"/>
      <c r="F46" s="21"/>
      <c r="G46" s="21"/>
    </row>
    <row r="47" spans="1:7">
      <c r="A47" s="21"/>
      <c r="B47" s="21"/>
      <c r="C47" s="21"/>
      <c r="D47" s="21"/>
      <c r="E47" s="21"/>
      <c r="F47" s="21"/>
      <c r="G47" s="21"/>
    </row>
    <row r="48" spans="1:7">
      <c r="A48" s="21"/>
      <c r="B48" s="21"/>
      <c r="C48" s="21"/>
      <c r="D48" s="21"/>
      <c r="E48" s="21"/>
      <c r="F48" s="21"/>
      <c r="G48" s="21"/>
    </row>
    <row r="49" spans="1:7">
      <c r="A49" s="21"/>
      <c r="B49" s="21"/>
      <c r="C49" s="21"/>
      <c r="D49" s="21"/>
      <c r="E49" s="21"/>
      <c r="F49" s="21"/>
      <c r="G49" s="21"/>
    </row>
    <row r="50" spans="1:7">
      <c r="A50" s="21"/>
      <c r="B50" s="21"/>
      <c r="C50" s="21"/>
      <c r="D50" s="21"/>
      <c r="E50" s="21"/>
      <c r="F50" s="21"/>
      <c r="G50" s="21"/>
    </row>
    <row r="51" spans="1:7">
      <c r="A51" s="21"/>
      <c r="B51" s="21"/>
      <c r="C51" s="21"/>
      <c r="D51" s="21"/>
      <c r="E51" s="21"/>
      <c r="F51" s="21"/>
      <c r="G51" s="21"/>
    </row>
    <row r="52" spans="1:7">
      <c r="A52" s="21"/>
      <c r="B52" s="21"/>
      <c r="C52" s="21"/>
      <c r="D52" s="21"/>
      <c r="E52" s="21"/>
      <c r="F52" s="21"/>
      <c r="G52" s="21"/>
    </row>
    <row r="53" spans="1:7">
      <c r="A53" s="21"/>
      <c r="B53" s="21"/>
      <c r="C53" s="21"/>
      <c r="D53" s="21"/>
      <c r="E53" s="21"/>
      <c r="F53" s="21"/>
      <c r="G53" s="21"/>
    </row>
    <row r="54" spans="1:7">
      <c r="A54" s="21"/>
      <c r="B54" s="21"/>
      <c r="C54" s="21"/>
      <c r="D54" s="21"/>
      <c r="E54" s="21"/>
      <c r="F54" s="21"/>
      <c r="G54" s="21"/>
    </row>
    <row r="55" spans="1:7">
      <c r="A55" s="21"/>
      <c r="B55" s="21"/>
      <c r="C55" s="21"/>
      <c r="D55" s="21"/>
      <c r="E55" s="21"/>
      <c r="F55" s="21"/>
      <c r="G55" s="21"/>
    </row>
    <row r="56" spans="1:7">
      <c r="A56" s="21"/>
      <c r="B56" s="21"/>
      <c r="C56" s="21"/>
      <c r="D56" s="21"/>
      <c r="E56" s="21"/>
      <c r="F56" s="21"/>
      <c r="G56" s="21"/>
    </row>
    <row r="57" spans="1:7">
      <c r="A57" s="21"/>
      <c r="B57" s="21"/>
      <c r="C57" s="21"/>
      <c r="D57" s="21"/>
      <c r="E57" s="21"/>
      <c r="F57" s="21"/>
      <c r="G57" s="21"/>
    </row>
    <row r="58" spans="1:7">
      <c r="A58" s="21"/>
      <c r="B58" s="21"/>
      <c r="C58" s="21"/>
      <c r="D58" s="21"/>
      <c r="E58" s="21"/>
      <c r="F58" s="21"/>
      <c r="G58" s="21"/>
    </row>
    <row r="59" spans="1:7">
      <c r="A59" s="21"/>
      <c r="B59" s="21"/>
      <c r="C59" s="21"/>
      <c r="D59" s="21"/>
      <c r="E59" s="21"/>
      <c r="F59" s="21"/>
      <c r="G59" s="21"/>
    </row>
    <row r="60" spans="1:7">
      <c r="A60" s="21"/>
      <c r="B60" s="21"/>
      <c r="C60" s="21"/>
      <c r="D60" s="21"/>
      <c r="E60" s="21"/>
      <c r="F60" s="21"/>
      <c r="G60" s="21"/>
    </row>
    <row r="61" spans="1:7">
      <c r="A61" s="21"/>
      <c r="B61" s="21"/>
      <c r="C61" s="21"/>
      <c r="D61" s="21"/>
      <c r="E61" s="21"/>
      <c r="F61" s="21"/>
      <c r="G61" s="21"/>
    </row>
    <row r="62" spans="1:7">
      <c r="A62" s="21"/>
      <c r="B62" s="21"/>
      <c r="C62" s="21"/>
      <c r="D62" s="21"/>
      <c r="E62" s="21"/>
      <c r="F62" s="21"/>
      <c r="G62" s="21"/>
    </row>
    <row r="63" spans="1:7">
      <c r="A63" s="21"/>
      <c r="B63" s="21"/>
      <c r="C63" s="21"/>
      <c r="D63" s="21"/>
      <c r="E63" s="21"/>
      <c r="F63" s="21"/>
      <c r="G63" s="21"/>
    </row>
    <row r="64" spans="1:7">
      <c r="A64" s="21"/>
      <c r="B64" s="21"/>
      <c r="C64" s="21"/>
      <c r="D64" s="21"/>
      <c r="E64" s="21"/>
      <c r="F64" s="21"/>
      <c r="G64" s="21"/>
    </row>
    <row r="65" spans="1:7">
      <c r="A65" s="21"/>
      <c r="B65" s="21"/>
      <c r="C65" s="21"/>
      <c r="D65" s="21"/>
      <c r="E65" s="21"/>
      <c r="F65" s="21"/>
      <c r="G65" s="21"/>
    </row>
    <row r="66" spans="1:7">
      <c r="A66" s="21"/>
      <c r="B66" s="21"/>
      <c r="C66" s="21"/>
      <c r="D66" s="21"/>
      <c r="E66" s="21"/>
      <c r="F66" s="21"/>
      <c r="G66" s="21"/>
    </row>
    <row r="67" spans="1:7">
      <c r="A67" s="21"/>
      <c r="B67" s="21"/>
      <c r="C67" s="21"/>
      <c r="D67" s="21"/>
      <c r="E67" s="21"/>
      <c r="F67" s="21"/>
      <c r="G67" s="21"/>
    </row>
    <row r="68" spans="1:7">
      <c r="A68" s="21"/>
      <c r="B68" s="21"/>
      <c r="C68" s="21"/>
      <c r="D68" s="21"/>
      <c r="E68" s="21"/>
      <c r="F68" s="21"/>
      <c r="G68" s="21"/>
    </row>
    <row r="69" spans="1:7">
      <c r="A69" s="21"/>
      <c r="B69" s="21"/>
      <c r="C69" s="21"/>
      <c r="D69" s="21"/>
      <c r="E69" s="21"/>
      <c r="F69" s="21"/>
      <c r="G69" s="21"/>
    </row>
    <row r="70" spans="1:7">
      <c r="A70" s="21"/>
      <c r="B70" s="21"/>
      <c r="C70" s="21"/>
      <c r="D70" s="21"/>
      <c r="E70" s="21"/>
      <c r="F70" s="21"/>
      <c r="G70" s="21"/>
    </row>
    <row r="71" spans="1:7">
      <c r="A71" s="21"/>
      <c r="B71" s="21"/>
      <c r="C71" s="21"/>
      <c r="D71" s="21"/>
      <c r="E71" s="21"/>
      <c r="F71" s="21"/>
      <c r="G71" s="21"/>
    </row>
    <row r="72" spans="1:7">
      <c r="A72" s="21"/>
      <c r="B72" s="21"/>
      <c r="C72" s="21"/>
      <c r="D72" s="21"/>
      <c r="E72" s="21"/>
      <c r="F72" s="21"/>
      <c r="G72" s="21"/>
    </row>
    <row r="73" spans="1:7">
      <c r="A73" s="21"/>
      <c r="B73" s="21"/>
      <c r="C73" s="21"/>
      <c r="D73" s="21"/>
      <c r="E73" s="21"/>
      <c r="F73" s="21"/>
      <c r="G73" s="21"/>
    </row>
    <row r="74" spans="1:7">
      <c r="A74" s="21"/>
      <c r="B74" s="21"/>
      <c r="C74" s="21"/>
      <c r="D74" s="21"/>
      <c r="E74" s="21"/>
      <c r="F74" s="21"/>
      <c r="G74" s="21"/>
    </row>
    <row r="75" spans="1:7">
      <c r="A75" s="21"/>
      <c r="B75" s="21"/>
      <c r="C75" s="21"/>
      <c r="D75" s="21"/>
      <c r="E75" s="21"/>
      <c r="F75" s="21"/>
      <c r="G75" s="21"/>
    </row>
    <row r="76" spans="1:7">
      <c r="A76" s="21"/>
      <c r="B76" s="21"/>
      <c r="C76" s="21"/>
      <c r="D76" s="21"/>
      <c r="E76" s="21"/>
      <c r="F76" s="21"/>
      <c r="G76" s="21"/>
    </row>
    <row r="77" spans="1:7">
      <c r="A77" s="21"/>
      <c r="B77" s="21"/>
      <c r="C77" s="21"/>
      <c r="D77" s="21"/>
      <c r="E77" s="21"/>
      <c r="F77" s="21"/>
      <c r="G77" s="21"/>
    </row>
    <row r="78" spans="1:7">
      <c r="A78" s="21"/>
      <c r="B78" s="21"/>
      <c r="C78" s="21"/>
      <c r="D78" s="21"/>
      <c r="E78" s="21"/>
      <c r="F78" s="21"/>
      <c r="G78" s="21"/>
    </row>
    <row r="79" spans="1:7">
      <c r="A79" s="21"/>
      <c r="B79" s="21"/>
      <c r="C79" s="21"/>
      <c r="D79" s="21"/>
      <c r="E79" s="21"/>
      <c r="F79" s="21"/>
      <c r="G79" s="21"/>
    </row>
    <row r="80" spans="1:7">
      <c r="A80" s="21"/>
      <c r="B80" s="21"/>
      <c r="C80" s="21"/>
      <c r="D80" s="21"/>
      <c r="E80" s="21"/>
      <c r="F80" s="21"/>
      <c r="G80" s="21"/>
    </row>
    <row r="81" spans="1:7">
      <c r="A81" s="21"/>
      <c r="B81" s="21"/>
      <c r="C81" s="21"/>
      <c r="D81" s="21"/>
      <c r="E81" s="21"/>
      <c r="F81" s="21"/>
      <c r="G81" s="21"/>
    </row>
    <row r="82" spans="1:7">
      <c r="A82" s="21"/>
      <c r="B82" s="21"/>
      <c r="C82" s="21"/>
      <c r="D82" s="21"/>
      <c r="E82" s="21"/>
      <c r="F82" s="21"/>
      <c r="G82" s="21"/>
    </row>
    <row r="83" spans="1:7">
      <c r="A83" s="21"/>
      <c r="B83" s="21"/>
      <c r="C83" s="21"/>
      <c r="D83" s="21"/>
      <c r="E83" s="21"/>
      <c r="F83" s="21"/>
      <c r="G83" s="21"/>
    </row>
    <row r="84" spans="1:7">
      <c r="A84" s="21"/>
      <c r="B84" s="21"/>
      <c r="C84" s="21"/>
      <c r="D84" s="21"/>
      <c r="E84" s="21"/>
      <c r="F84" s="21"/>
      <c r="G84" s="21"/>
    </row>
    <row r="85" spans="1:7">
      <c r="A85" s="21"/>
      <c r="B85" s="21"/>
      <c r="C85" s="21"/>
      <c r="D85" s="21"/>
      <c r="E85" s="21"/>
      <c r="F85" s="21"/>
      <c r="G85" s="21"/>
    </row>
    <row r="86" spans="1:7">
      <c r="A86" s="21"/>
      <c r="B86" s="21"/>
      <c r="C86" s="21"/>
      <c r="D86" s="21"/>
      <c r="E86" s="21"/>
      <c r="F86" s="21"/>
      <c r="G86" s="21"/>
    </row>
    <row r="87" spans="1:7">
      <c r="A87" s="21"/>
      <c r="B87" s="21"/>
      <c r="C87" s="21"/>
      <c r="D87" s="21"/>
      <c r="E87" s="21"/>
      <c r="F87" s="21"/>
      <c r="G87" s="21"/>
    </row>
    <row r="88" spans="1:7">
      <c r="A88" s="21"/>
      <c r="B88" s="21"/>
      <c r="C88" s="21"/>
      <c r="D88" s="21"/>
      <c r="E88" s="21"/>
      <c r="F88" s="21"/>
      <c r="G88" s="21"/>
    </row>
    <row r="89" spans="1:7">
      <c r="A89" s="21"/>
      <c r="B89" s="21"/>
      <c r="C89" s="21"/>
      <c r="D89" s="21"/>
      <c r="E89" s="21"/>
      <c r="F89" s="21"/>
      <c r="G89" s="21"/>
    </row>
    <row r="90" spans="1:7">
      <c r="A90" s="21"/>
      <c r="B90" s="21"/>
      <c r="C90" s="21"/>
      <c r="D90" s="21"/>
      <c r="E90" s="21"/>
      <c r="F90" s="21"/>
      <c r="G90" s="21"/>
    </row>
    <row r="91" spans="1:7">
      <c r="A91" s="21"/>
      <c r="B91" s="21"/>
      <c r="C91" s="21"/>
      <c r="D91" s="21"/>
      <c r="E91" s="21"/>
      <c r="F91" s="21"/>
      <c r="G91" s="21"/>
    </row>
    <row r="92" spans="1:7">
      <c r="A92" s="21"/>
      <c r="B92" s="21"/>
      <c r="C92" s="21"/>
      <c r="D92" s="21"/>
      <c r="E92" s="21"/>
      <c r="F92" s="21"/>
      <c r="G92" s="21"/>
    </row>
    <row r="93" spans="1:7">
      <c r="A93" s="21"/>
      <c r="B93" s="21"/>
      <c r="C93" s="21"/>
      <c r="D93" s="21"/>
      <c r="E93" s="21"/>
      <c r="F93" s="21"/>
      <c r="G93" s="21"/>
    </row>
    <row r="94" spans="1:7">
      <c r="A94" s="21"/>
      <c r="B94" s="21"/>
      <c r="C94" s="21"/>
      <c r="D94" s="21"/>
      <c r="E94" s="21"/>
      <c r="F94" s="21"/>
      <c r="G94" s="21"/>
    </row>
    <row r="95" spans="1:7">
      <c r="A95" s="21"/>
      <c r="B95" s="21"/>
      <c r="C95" s="21"/>
      <c r="D95" s="21"/>
      <c r="E95" s="21"/>
      <c r="F95" s="21"/>
      <c r="G95" s="21"/>
    </row>
    <row r="96" spans="1:7">
      <c r="A96" s="21"/>
      <c r="B96" s="21"/>
      <c r="C96" s="21"/>
      <c r="D96" s="21"/>
      <c r="E96" s="21"/>
      <c r="F96" s="21"/>
      <c r="G96" s="21"/>
    </row>
    <row r="97" spans="1:7">
      <c r="A97" s="21"/>
      <c r="B97" s="21"/>
      <c r="C97" s="21"/>
      <c r="D97" s="21"/>
      <c r="E97" s="21"/>
      <c r="F97" s="21"/>
      <c r="G97" s="21"/>
    </row>
    <row r="98" spans="1:7">
      <c r="A98" s="21"/>
      <c r="B98" s="21"/>
      <c r="C98" s="21"/>
      <c r="D98" s="21"/>
      <c r="E98" s="21"/>
      <c r="F98" s="21"/>
      <c r="G98" s="21"/>
    </row>
    <row r="99" spans="1:7">
      <c r="A99" s="21"/>
      <c r="B99" s="21"/>
      <c r="C99" s="21"/>
      <c r="D99" s="21"/>
      <c r="E99" s="21"/>
      <c r="F99" s="21"/>
      <c r="G99" s="21"/>
    </row>
    <row r="100" spans="1:7">
      <c r="A100" s="21"/>
      <c r="B100" s="21"/>
      <c r="C100" s="21"/>
      <c r="D100" s="21"/>
      <c r="E100" s="21"/>
      <c r="F100" s="21"/>
      <c r="G100" s="21"/>
    </row>
    <row r="101" spans="1:7">
      <c r="A101" s="21"/>
      <c r="B101" s="21"/>
      <c r="C101" s="21"/>
      <c r="D101" s="21"/>
      <c r="E101" s="21"/>
      <c r="F101" s="21"/>
      <c r="G101" s="21"/>
    </row>
    <row r="102" spans="1:7">
      <c r="A102" s="21"/>
      <c r="B102" s="21"/>
      <c r="C102" s="21"/>
      <c r="D102" s="21"/>
      <c r="E102" s="21"/>
      <c r="F102" s="21"/>
      <c r="G102" s="21"/>
    </row>
    <row r="103" spans="1:7">
      <c r="A103" s="21"/>
      <c r="B103" s="21"/>
      <c r="C103" s="21"/>
      <c r="D103" s="21"/>
      <c r="E103" s="21"/>
      <c r="F103" s="21"/>
      <c r="G103" s="21"/>
    </row>
    <row r="104" spans="1:7">
      <c r="A104" s="21"/>
      <c r="B104" s="21"/>
      <c r="C104" s="21"/>
      <c r="D104" s="21"/>
      <c r="E104" s="21"/>
      <c r="F104" s="21"/>
      <c r="G104" s="21"/>
    </row>
    <row r="105" spans="1:7">
      <c r="A105" s="21"/>
      <c r="B105" s="21"/>
      <c r="C105" s="21"/>
      <c r="D105" s="21"/>
      <c r="E105" s="21"/>
      <c r="F105" s="21"/>
      <c r="G105" s="21"/>
    </row>
    <row r="106" spans="1:7">
      <c r="A106" s="21"/>
      <c r="B106" s="21"/>
      <c r="C106" s="21"/>
      <c r="D106" s="21"/>
      <c r="E106" s="21"/>
      <c r="F106" s="21"/>
      <c r="G106" s="21"/>
    </row>
    <row r="107" spans="1:7">
      <c r="A107" s="21"/>
      <c r="B107" s="21"/>
      <c r="C107" s="21"/>
      <c r="D107" s="21"/>
      <c r="E107" s="21"/>
      <c r="F107" s="21"/>
      <c r="G107" s="21"/>
    </row>
    <row r="108" spans="1:7">
      <c r="A108" s="21"/>
      <c r="B108" s="21"/>
      <c r="C108" s="21"/>
      <c r="D108" s="21"/>
      <c r="E108" s="21"/>
      <c r="F108" s="21"/>
      <c r="G108" s="21"/>
    </row>
    <row r="109" spans="1:7">
      <c r="A109" s="21"/>
      <c r="B109" s="21"/>
      <c r="C109" s="21"/>
      <c r="D109" s="21"/>
      <c r="E109" s="21"/>
      <c r="F109" s="21"/>
      <c r="G109" s="21"/>
    </row>
  </sheetData>
  <mergeCells count="15">
    <mergeCell ref="G1:G3"/>
    <mergeCell ref="D1:F1"/>
    <mergeCell ref="A1:A3"/>
    <mergeCell ref="B1:B3"/>
    <mergeCell ref="E2:E3"/>
    <mergeCell ref="F2:F3"/>
    <mergeCell ref="C1:C3"/>
    <mergeCell ref="D2:D3"/>
    <mergeCell ref="A9:A10"/>
    <mergeCell ref="G9:G10"/>
    <mergeCell ref="B9:B10"/>
    <mergeCell ref="C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2"/>
  <sheetViews>
    <sheetView workbookViewId="0">
      <pane ySplit="2" topLeftCell="A42" activePane="bottomLeft" state="frozen"/>
      <selection pane="bottomLeft" activeCell="H15" sqref="H15"/>
    </sheetView>
  </sheetViews>
  <sheetFormatPr defaultRowHeight="15"/>
  <cols>
    <col min="1" max="1" width="34" customWidth="1"/>
    <col min="2" max="2" width="11.140625" customWidth="1"/>
    <col min="3" max="3" width="15.140625" customWidth="1"/>
    <col min="4" max="4" width="12.42578125" customWidth="1"/>
    <col min="5" max="5" width="10.7109375" customWidth="1"/>
    <col min="6" max="6" width="10.85546875" customWidth="1"/>
    <col min="7" max="7" width="38.28515625" customWidth="1"/>
  </cols>
  <sheetData>
    <row r="1" spans="1:10">
      <c r="A1" s="206" t="s">
        <v>39</v>
      </c>
      <c r="B1" s="206" t="s">
        <v>0</v>
      </c>
      <c r="C1" s="206" t="s">
        <v>51</v>
      </c>
      <c r="D1" s="206" t="s">
        <v>2</v>
      </c>
      <c r="E1" s="206"/>
      <c r="F1" s="206"/>
      <c r="G1" s="203" t="s">
        <v>111</v>
      </c>
    </row>
    <row r="2" spans="1:10" ht="27" customHeight="1">
      <c r="A2" s="206"/>
      <c r="B2" s="206"/>
      <c r="C2" s="206"/>
      <c r="D2" s="3" t="s">
        <v>3</v>
      </c>
      <c r="E2" s="3" t="s">
        <v>4</v>
      </c>
      <c r="F2" s="3" t="s">
        <v>5</v>
      </c>
      <c r="G2" s="212"/>
    </row>
    <row r="3" spans="1:10">
      <c r="A3" s="203" t="s">
        <v>72</v>
      </c>
      <c r="B3" s="18" t="s">
        <v>30</v>
      </c>
      <c r="C3" s="55">
        <f>C4+C5+C6+C7+C8+C9+C10+C11</f>
        <v>277221.3</v>
      </c>
      <c r="D3" s="55">
        <f>D4+D5+D6+D7+D8+D9+D10+D11</f>
        <v>90066</v>
      </c>
      <c r="E3" s="55">
        <f>E4+E5+E6+E7+E8+E9+E10+E11</f>
        <v>114069</v>
      </c>
      <c r="F3" s="55">
        <f t="shared" ref="F3" si="0">F4+F5+F6+F7+F8+F9+F10+F11</f>
        <v>73086.3</v>
      </c>
      <c r="G3" s="213"/>
    </row>
    <row r="4" spans="1:10">
      <c r="A4" s="222"/>
      <c r="B4" s="3">
        <v>2013</v>
      </c>
      <c r="C4" s="54">
        <f>D4+E4+F4</f>
        <v>33348.58</v>
      </c>
      <c r="D4" s="54">
        <f>D13+D24+D29+D36+D41+D47+D51+D53+D58+D60+D96</f>
        <v>13479.099999999999</v>
      </c>
      <c r="E4" s="54">
        <f t="shared" ref="E4:F4" si="1">E13+E24+E29+E36+E41+E47+E51+E53+E58+E60+E96</f>
        <v>15214.2</v>
      </c>
      <c r="F4" s="54">
        <f t="shared" si="1"/>
        <v>4655.28</v>
      </c>
      <c r="G4" s="72"/>
    </row>
    <row r="5" spans="1:10">
      <c r="A5" s="222"/>
      <c r="B5" s="3">
        <v>2014</v>
      </c>
      <c r="C5" s="54">
        <f>D5+E5+F5</f>
        <v>8397.02</v>
      </c>
      <c r="D5" s="54">
        <f>D14+D15+D16+D25+D30+D37+D42+D43+D44</f>
        <v>3130.2</v>
      </c>
      <c r="E5" s="54">
        <f t="shared" ref="E5:F5" si="2">E14+E15+E16+E25+E30+E37+E42+E43+E44</f>
        <v>3529.8</v>
      </c>
      <c r="F5" s="54">
        <f t="shared" si="2"/>
        <v>1737.0200000000002</v>
      </c>
      <c r="G5" s="72"/>
    </row>
    <row r="6" spans="1:10">
      <c r="A6" s="222"/>
      <c r="B6" s="3">
        <v>2015</v>
      </c>
      <c r="C6" s="54">
        <f t="shared" ref="C6:C11" si="3">D6+E6+F6</f>
        <v>56715.5</v>
      </c>
      <c r="D6" s="54">
        <f>D17+D45+D80+D26+D31+D38+D63+D70+D89+D49+D48+D62+D69+D88</f>
        <v>15870.7</v>
      </c>
      <c r="E6" s="54">
        <f t="shared" ref="E6:F6" si="4">E17+E45+E80+E26+E31+E38+E63+E70+E89+E49+E48+E62+E69+E88</f>
        <v>21440.799999999999</v>
      </c>
      <c r="F6" s="54">
        <f t="shared" si="4"/>
        <v>19404</v>
      </c>
      <c r="G6" s="72"/>
    </row>
    <row r="7" spans="1:10">
      <c r="A7" s="222"/>
      <c r="B7" s="3">
        <v>2016</v>
      </c>
      <c r="C7" s="54">
        <f t="shared" si="3"/>
        <v>26810</v>
      </c>
      <c r="D7" s="54">
        <f>D27+D32+D39+D64+D71+D75+D82+D90+D18</f>
        <v>7500</v>
      </c>
      <c r="E7" s="54">
        <f t="shared" ref="E7:F7" si="5">E27+E32+E39+E64+E71+E75+E82+E90+E18</f>
        <v>10000</v>
      </c>
      <c r="F7" s="54">
        <f t="shared" si="5"/>
        <v>9310</v>
      </c>
      <c r="G7" s="72"/>
    </row>
    <row r="8" spans="1:10">
      <c r="A8" s="222"/>
      <c r="B8" s="3">
        <v>2017</v>
      </c>
      <c r="C8" s="54">
        <f t="shared" si="3"/>
        <v>30000</v>
      </c>
      <c r="D8" s="54">
        <f>D33+D65+D72+D76+D83+D91+D97+D19</f>
        <v>9000</v>
      </c>
      <c r="E8" s="54">
        <f t="shared" ref="E8:F8" si="6">E33+E65+E72+E76+E83+E91+E97+E19</f>
        <v>12000</v>
      </c>
      <c r="F8" s="54">
        <f t="shared" si="6"/>
        <v>9000</v>
      </c>
      <c r="G8" s="72"/>
    </row>
    <row r="9" spans="1:10">
      <c r="A9" s="222"/>
      <c r="B9" s="3">
        <v>2018</v>
      </c>
      <c r="C9" s="54">
        <f>D9+E9+F9</f>
        <v>30000</v>
      </c>
      <c r="D9" s="54">
        <f>D34+D66+D73+D77+D84+D92+D98+D20</f>
        <v>9000</v>
      </c>
      <c r="E9" s="54">
        <f t="shared" ref="E9:F9" si="7">E34+E66+E73+E77+E84+E92+E98+E20</f>
        <v>12000</v>
      </c>
      <c r="F9" s="54">
        <f t="shared" si="7"/>
        <v>9000</v>
      </c>
      <c r="G9" s="72"/>
    </row>
    <row r="10" spans="1:10">
      <c r="A10" s="222"/>
      <c r="B10" s="3">
        <v>2019</v>
      </c>
      <c r="C10" s="54">
        <f t="shared" si="3"/>
        <v>30480</v>
      </c>
      <c r="D10" s="54">
        <f>D55+D67+D78+D85+D93+D99+D21</f>
        <v>9000</v>
      </c>
      <c r="E10" s="54">
        <f t="shared" ref="E10:F10" si="8">E55+E67+E78+E85+E93+E99+E21</f>
        <v>12000</v>
      </c>
      <c r="F10" s="54">
        <f t="shared" si="8"/>
        <v>9480</v>
      </c>
      <c r="G10" s="72"/>
    </row>
    <row r="11" spans="1:10">
      <c r="A11" s="213"/>
      <c r="B11" s="3">
        <v>2020</v>
      </c>
      <c r="C11" s="54">
        <f t="shared" si="3"/>
        <v>61470.2</v>
      </c>
      <c r="D11" s="56">
        <f>D22+D56+D86+D94+D100+D102</f>
        <v>23086</v>
      </c>
      <c r="E11" s="56">
        <f t="shared" ref="E11:F11" si="9">E22+E56+E86+E94+E100+E102</f>
        <v>27884.2</v>
      </c>
      <c r="F11" s="56">
        <f t="shared" si="9"/>
        <v>10500</v>
      </c>
      <c r="G11" s="72"/>
    </row>
    <row r="12" spans="1:10">
      <c r="A12" s="18" t="s">
        <v>6</v>
      </c>
      <c r="B12" s="27" t="s">
        <v>30</v>
      </c>
      <c r="C12" s="57">
        <f>SUM(C13:C22)</f>
        <v>63298.8</v>
      </c>
      <c r="D12" s="55">
        <f>SUM(D13:D22)</f>
        <v>23086</v>
      </c>
      <c r="E12" s="55">
        <f>SUM(E13:E22)</f>
        <v>27884.2</v>
      </c>
      <c r="F12" s="55">
        <f t="shared" ref="F12" si="10">SUM(F13:F22)</f>
        <v>12328.6</v>
      </c>
      <c r="G12" s="27"/>
    </row>
    <row r="13" spans="1:10" ht="38.25">
      <c r="A13" s="59" t="s">
        <v>96</v>
      </c>
      <c r="B13" s="3">
        <v>2013</v>
      </c>
      <c r="C13" s="54">
        <f>D13+E13+F13</f>
        <v>1309.92</v>
      </c>
      <c r="D13" s="54">
        <v>0</v>
      </c>
      <c r="E13" s="54">
        <v>0</v>
      </c>
      <c r="F13" s="54">
        <v>1309.92</v>
      </c>
      <c r="G13" s="76" t="s">
        <v>117</v>
      </c>
    </row>
    <row r="14" spans="1:10" ht="38.25">
      <c r="A14" s="60" t="s">
        <v>122</v>
      </c>
      <c r="B14" s="3">
        <v>2014</v>
      </c>
      <c r="C14" s="54">
        <f t="shared" ref="C14:C22" si="11">D14+E14+F14</f>
        <v>349.08</v>
      </c>
      <c r="D14" s="54">
        <v>0</v>
      </c>
      <c r="E14" s="54">
        <v>0</v>
      </c>
      <c r="F14" s="54">
        <v>349.08</v>
      </c>
      <c r="G14" s="76" t="s">
        <v>117</v>
      </c>
    </row>
    <row r="15" spans="1:10" ht="26.25" customHeight="1">
      <c r="A15" s="50" t="s">
        <v>123</v>
      </c>
      <c r="B15" s="37">
        <v>2014</v>
      </c>
      <c r="C15" s="54">
        <f>D15+E15+F15</f>
        <v>169.6</v>
      </c>
      <c r="D15" s="54">
        <v>0</v>
      </c>
      <c r="E15" s="54">
        <v>0</v>
      </c>
      <c r="F15" s="54">
        <v>169.6</v>
      </c>
      <c r="G15" s="74" t="s">
        <v>114</v>
      </c>
      <c r="I15" s="20"/>
      <c r="J15" s="22"/>
    </row>
    <row r="16" spans="1:10" ht="43.5" customHeight="1">
      <c r="A16" s="36" t="s">
        <v>124</v>
      </c>
      <c r="B16" s="37">
        <v>2014</v>
      </c>
      <c r="C16" s="54">
        <f t="shared" si="11"/>
        <v>3336</v>
      </c>
      <c r="D16" s="54">
        <v>1452.3</v>
      </c>
      <c r="E16" s="54">
        <v>1637.7</v>
      </c>
      <c r="F16" s="54">
        <v>246</v>
      </c>
      <c r="G16" s="36" t="s">
        <v>115</v>
      </c>
      <c r="I16" s="20"/>
      <c r="J16" s="22"/>
    </row>
    <row r="17" spans="1:10" ht="38.25" customHeight="1">
      <c r="A17" s="36" t="s">
        <v>124</v>
      </c>
      <c r="B17" s="3">
        <v>2015</v>
      </c>
      <c r="C17" s="54">
        <f t="shared" si="11"/>
        <v>6664</v>
      </c>
      <c r="D17" s="54">
        <v>1547.7</v>
      </c>
      <c r="E17" s="54">
        <v>2362.3000000000002</v>
      </c>
      <c r="F17" s="54">
        <v>2754</v>
      </c>
      <c r="G17" s="36" t="s">
        <v>115</v>
      </c>
      <c r="I17" s="22"/>
      <c r="J17" s="22"/>
    </row>
    <row r="18" spans="1:10" ht="40.5" customHeight="1">
      <c r="A18" s="36" t="s">
        <v>124</v>
      </c>
      <c r="B18" s="37">
        <v>2016</v>
      </c>
      <c r="C18" s="54">
        <f t="shared" si="11"/>
        <v>5000</v>
      </c>
      <c r="D18" s="54">
        <v>1500</v>
      </c>
      <c r="E18" s="54">
        <v>2000</v>
      </c>
      <c r="F18" s="54">
        <v>1500</v>
      </c>
      <c r="G18" s="36" t="s">
        <v>115</v>
      </c>
      <c r="I18" s="22"/>
      <c r="J18" s="22"/>
    </row>
    <row r="19" spans="1:10" ht="39" customHeight="1">
      <c r="A19" s="36" t="s">
        <v>124</v>
      </c>
      <c r="B19" s="37">
        <v>2017</v>
      </c>
      <c r="C19" s="54">
        <f t="shared" si="11"/>
        <v>5000</v>
      </c>
      <c r="D19" s="54">
        <v>1500</v>
      </c>
      <c r="E19" s="54">
        <v>2000</v>
      </c>
      <c r="F19" s="54">
        <v>1500</v>
      </c>
      <c r="G19" s="36" t="s">
        <v>115</v>
      </c>
      <c r="I19" s="22"/>
      <c r="J19" s="22"/>
    </row>
    <row r="20" spans="1:10" ht="39.75" customHeight="1">
      <c r="A20" s="36" t="s">
        <v>124</v>
      </c>
      <c r="B20" s="37">
        <v>2018</v>
      </c>
      <c r="C20" s="54">
        <f t="shared" si="11"/>
        <v>5000</v>
      </c>
      <c r="D20" s="54">
        <v>1500</v>
      </c>
      <c r="E20" s="54">
        <v>2000</v>
      </c>
      <c r="F20" s="54">
        <v>1500</v>
      </c>
      <c r="G20" s="36" t="s">
        <v>115</v>
      </c>
      <c r="I20" s="22"/>
      <c r="J20" s="22"/>
    </row>
    <row r="21" spans="1:10" ht="39.75" customHeight="1">
      <c r="A21" s="36" t="s">
        <v>124</v>
      </c>
      <c r="B21" s="37">
        <v>2019</v>
      </c>
      <c r="C21" s="54">
        <f t="shared" si="11"/>
        <v>5000</v>
      </c>
      <c r="D21" s="54">
        <v>1500</v>
      </c>
      <c r="E21" s="54">
        <v>2000</v>
      </c>
      <c r="F21" s="54">
        <v>1500</v>
      </c>
      <c r="G21" s="36" t="s">
        <v>115</v>
      </c>
      <c r="I21" s="22"/>
      <c r="J21" s="22"/>
    </row>
    <row r="22" spans="1:10" ht="39" customHeight="1">
      <c r="A22" s="36" t="s">
        <v>124</v>
      </c>
      <c r="B22" s="3">
        <v>2020</v>
      </c>
      <c r="C22" s="54">
        <f t="shared" si="11"/>
        <v>31470.2</v>
      </c>
      <c r="D22" s="54">
        <v>14086</v>
      </c>
      <c r="E22" s="54">
        <v>15884.2</v>
      </c>
      <c r="F22" s="54">
        <v>1500</v>
      </c>
      <c r="G22" s="36" t="s">
        <v>115</v>
      </c>
      <c r="I22" s="22"/>
      <c r="J22" s="22"/>
    </row>
    <row r="23" spans="1:10">
      <c r="A23" s="18" t="s">
        <v>9</v>
      </c>
      <c r="B23" s="18" t="s">
        <v>27</v>
      </c>
      <c r="C23" s="55">
        <f>SUM(C24:C27)</f>
        <v>15785</v>
      </c>
      <c r="D23" s="55">
        <f>SUM(D24:D27)</f>
        <v>4410</v>
      </c>
      <c r="E23" s="55">
        <f t="shared" ref="E23" si="12">SUM(E24:E27)</f>
        <v>5880</v>
      </c>
      <c r="F23" s="55">
        <f>SUM(F24:F27)</f>
        <v>5495</v>
      </c>
      <c r="G23" s="27"/>
    </row>
    <row r="24" spans="1:10" ht="40.5" customHeight="1">
      <c r="A24" s="59" t="s">
        <v>96</v>
      </c>
      <c r="B24" s="3">
        <v>2013</v>
      </c>
      <c r="C24" s="54">
        <f>D24+E24+F24</f>
        <v>882.47</v>
      </c>
      <c r="D24" s="54">
        <v>0</v>
      </c>
      <c r="E24" s="54">
        <v>0</v>
      </c>
      <c r="F24" s="54">
        <v>882.47</v>
      </c>
      <c r="G24" s="76" t="s">
        <v>117</v>
      </c>
    </row>
    <row r="25" spans="1:10" ht="39.75" customHeight="1">
      <c r="A25" s="60" t="s">
        <v>122</v>
      </c>
      <c r="B25" s="3">
        <v>2014</v>
      </c>
      <c r="C25" s="54">
        <f t="shared" ref="C25:C26" si="13">D25+E25+F25</f>
        <v>202.53</v>
      </c>
      <c r="D25" s="54">
        <v>0</v>
      </c>
      <c r="E25" s="54">
        <v>0</v>
      </c>
      <c r="F25" s="54">
        <v>202.53</v>
      </c>
      <c r="G25" s="76" t="s">
        <v>117</v>
      </c>
    </row>
    <row r="26" spans="1:10" ht="38.25">
      <c r="A26" s="36" t="s">
        <v>124</v>
      </c>
      <c r="B26" s="3">
        <v>2015</v>
      </c>
      <c r="C26" s="54">
        <f t="shared" si="13"/>
        <v>10000</v>
      </c>
      <c r="D26" s="54">
        <v>3000</v>
      </c>
      <c r="E26" s="54">
        <v>4000</v>
      </c>
      <c r="F26" s="54">
        <v>3000</v>
      </c>
      <c r="G26" s="36" t="s">
        <v>115</v>
      </c>
    </row>
    <row r="27" spans="1:10" ht="38.25">
      <c r="A27" s="36" t="s">
        <v>124</v>
      </c>
      <c r="B27" s="3">
        <v>2016</v>
      </c>
      <c r="C27" s="54">
        <f>D27+E27+F27</f>
        <v>4700</v>
      </c>
      <c r="D27" s="54">
        <v>1410</v>
      </c>
      <c r="E27" s="54">
        <v>1880</v>
      </c>
      <c r="F27" s="54">
        <v>1410</v>
      </c>
      <c r="G27" s="36" t="s">
        <v>115</v>
      </c>
    </row>
    <row r="28" spans="1:10">
      <c r="A28" s="18" t="s">
        <v>10</v>
      </c>
      <c r="B28" s="18" t="s">
        <v>28</v>
      </c>
      <c r="C28" s="55">
        <f>SUM(C29:C34)</f>
        <v>14930</v>
      </c>
      <c r="D28" s="55">
        <f>SUM(D29:D34)</f>
        <v>4170</v>
      </c>
      <c r="E28" s="55">
        <f t="shared" ref="E28:F28" si="14">SUM(E29:E34)</f>
        <v>5560</v>
      </c>
      <c r="F28" s="55">
        <f t="shared" si="14"/>
        <v>5200</v>
      </c>
      <c r="G28" s="27"/>
    </row>
    <row r="29" spans="1:10" ht="39" customHeight="1">
      <c r="A29" s="59" t="s">
        <v>96</v>
      </c>
      <c r="B29" s="3">
        <v>2013</v>
      </c>
      <c r="C29" s="54">
        <f>D29+E29+F29</f>
        <v>840.18</v>
      </c>
      <c r="D29" s="54">
        <v>0</v>
      </c>
      <c r="E29" s="54">
        <v>0</v>
      </c>
      <c r="F29" s="54">
        <v>840.18</v>
      </c>
      <c r="G29" s="76" t="s">
        <v>117</v>
      </c>
    </row>
    <row r="30" spans="1:10" ht="38.25">
      <c r="A30" s="60" t="s">
        <v>122</v>
      </c>
      <c r="B30" s="3">
        <v>2014</v>
      </c>
      <c r="C30" s="54">
        <f t="shared" ref="C30:C34" si="15">D30+E30+F30</f>
        <v>189.82</v>
      </c>
      <c r="D30" s="54">
        <v>0</v>
      </c>
      <c r="E30" s="54">
        <v>0</v>
      </c>
      <c r="F30" s="54">
        <v>189.82</v>
      </c>
      <c r="G30" s="76" t="s">
        <v>117</v>
      </c>
    </row>
    <row r="31" spans="1:10" ht="38.25">
      <c r="A31" s="36" t="s">
        <v>124</v>
      </c>
      <c r="B31" s="3">
        <v>2015</v>
      </c>
      <c r="C31" s="54">
        <f t="shared" si="15"/>
        <v>6300</v>
      </c>
      <c r="D31" s="54">
        <v>1890</v>
      </c>
      <c r="E31" s="54">
        <v>2520</v>
      </c>
      <c r="F31" s="54">
        <v>1890</v>
      </c>
      <c r="G31" s="36" t="s">
        <v>115</v>
      </c>
    </row>
    <row r="32" spans="1:10" ht="38.25">
      <c r="A32" s="36" t="s">
        <v>124</v>
      </c>
      <c r="B32" s="3">
        <v>2016</v>
      </c>
      <c r="C32" s="54">
        <f t="shared" si="15"/>
        <v>2500</v>
      </c>
      <c r="D32" s="54">
        <v>750</v>
      </c>
      <c r="E32" s="54">
        <v>1000</v>
      </c>
      <c r="F32" s="54">
        <v>750</v>
      </c>
      <c r="G32" s="36" t="s">
        <v>115</v>
      </c>
    </row>
    <row r="33" spans="1:10" ht="38.25">
      <c r="A33" s="36" t="s">
        <v>124</v>
      </c>
      <c r="B33" s="3">
        <v>2017</v>
      </c>
      <c r="C33" s="54">
        <f t="shared" si="15"/>
        <v>2500</v>
      </c>
      <c r="D33" s="54">
        <v>750</v>
      </c>
      <c r="E33" s="54">
        <v>1000</v>
      </c>
      <c r="F33" s="54">
        <v>750</v>
      </c>
      <c r="G33" s="36" t="s">
        <v>115</v>
      </c>
    </row>
    <row r="34" spans="1:10" ht="38.25">
      <c r="A34" s="36" t="s">
        <v>124</v>
      </c>
      <c r="B34" s="3">
        <v>2018</v>
      </c>
      <c r="C34" s="54">
        <f t="shared" si="15"/>
        <v>2600</v>
      </c>
      <c r="D34" s="54">
        <v>780</v>
      </c>
      <c r="E34" s="54">
        <v>1040</v>
      </c>
      <c r="F34" s="54">
        <v>780</v>
      </c>
      <c r="G34" s="36" t="s">
        <v>115</v>
      </c>
    </row>
    <row r="35" spans="1:10">
      <c r="A35" s="18" t="s">
        <v>11</v>
      </c>
      <c r="B35" s="18" t="s">
        <v>27</v>
      </c>
      <c r="C35" s="55">
        <f>SUM(C36:C39)</f>
        <v>10330</v>
      </c>
      <c r="D35" s="55">
        <f t="shared" ref="D35:F35" si="16">SUM(D36:D39)</f>
        <v>2880</v>
      </c>
      <c r="E35" s="55">
        <f>SUM(E36:E39)</f>
        <v>3840</v>
      </c>
      <c r="F35" s="55">
        <f t="shared" si="16"/>
        <v>3610</v>
      </c>
      <c r="G35" s="27"/>
    </row>
    <row r="36" spans="1:10" ht="39.75" customHeight="1">
      <c r="A36" s="59" t="s">
        <v>96</v>
      </c>
      <c r="B36" s="3">
        <v>2013</v>
      </c>
      <c r="C36" s="54">
        <f>D36+E36+F36</f>
        <v>603.32000000000005</v>
      </c>
      <c r="D36" s="54">
        <v>0</v>
      </c>
      <c r="E36" s="54">
        <v>0</v>
      </c>
      <c r="F36" s="54">
        <v>603.32000000000005</v>
      </c>
      <c r="G36" s="76" t="s">
        <v>117</v>
      </c>
    </row>
    <row r="37" spans="1:10" ht="38.25">
      <c r="A37" s="60" t="s">
        <v>122</v>
      </c>
      <c r="B37" s="37">
        <v>2014</v>
      </c>
      <c r="C37" s="54">
        <f t="shared" ref="C37:C39" si="17">D37+E37+F37</f>
        <v>126.68</v>
      </c>
      <c r="D37" s="54">
        <v>0</v>
      </c>
      <c r="E37" s="54">
        <v>0</v>
      </c>
      <c r="F37" s="54">
        <v>126.68</v>
      </c>
      <c r="G37" s="76" t="s">
        <v>117</v>
      </c>
    </row>
    <row r="38" spans="1:10" ht="38.25">
      <c r="A38" s="36" t="s">
        <v>124</v>
      </c>
      <c r="B38" s="37">
        <v>2015</v>
      </c>
      <c r="C38" s="54">
        <f t="shared" si="17"/>
        <v>6700</v>
      </c>
      <c r="D38" s="54">
        <v>2010</v>
      </c>
      <c r="E38" s="54">
        <v>2680</v>
      </c>
      <c r="F38" s="54">
        <v>2010</v>
      </c>
      <c r="G38" s="36" t="s">
        <v>115</v>
      </c>
    </row>
    <row r="39" spans="1:10" ht="38.25">
      <c r="A39" s="36" t="s">
        <v>124</v>
      </c>
      <c r="B39" s="3">
        <v>2016</v>
      </c>
      <c r="C39" s="54">
        <f t="shared" si="17"/>
        <v>2900</v>
      </c>
      <c r="D39" s="54">
        <v>870</v>
      </c>
      <c r="E39" s="54">
        <v>1160</v>
      </c>
      <c r="F39" s="54">
        <v>870</v>
      </c>
      <c r="G39" s="36" t="s">
        <v>115</v>
      </c>
    </row>
    <row r="40" spans="1:10">
      <c r="A40" s="27" t="s">
        <v>104</v>
      </c>
      <c r="B40" s="27" t="s">
        <v>101</v>
      </c>
      <c r="C40" s="55">
        <f>SUM(C41:C45)</f>
        <v>11283.9</v>
      </c>
      <c r="D40" s="55">
        <f>SUM(D41:D45)</f>
        <v>4090.9</v>
      </c>
      <c r="E40" s="55">
        <f>SUM(E41:E45)</f>
        <v>5090.6000000000004</v>
      </c>
      <c r="F40" s="55">
        <f>SUM(F41:F45)</f>
        <v>2102.4</v>
      </c>
      <c r="G40" s="27"/>
    </row>
    <row r="41" spans="1:10" ht="39.75" customHeight="1">
      <c r="A41" s="59" t="s">
        <v>96</v>
      </c>
      <c r="B41" s="3">
        <v>2013</v>
      </c>
      <c r="C41" s="54">
        <f>D41+E41+F41</f>
        <v>149.09</v>
      </c>
      <c r="D41" s="54">
        <v>0</v>
      </c>
      <c r="E41" s="54">
        <v>0</v>
      </c>
      <c r="F41" s="54">
        <v>149.09</v>
      </c>
      <c r="G41" s="76" t="s">
        <v>117</v>
      </c>
    </row>
    <row r="42" spans="1:10" ht="38.25">
      <c r="A42" s="60" t="s">
        <v>122</v>
      </c>
      <c r="B42" s="37">
        <v>2014</v>
      </c>
      <c r="C42" s="54">
        <f t="shared" ref="C42:C67" si="18">D42+E42+F42</f>
        <v>130.91</v>
      </c>
      <c r="D42" s="54">
        <v>0</v>
      </c>
      <c r="E42" s="54">
        <v>0</v>
      </c>
      <c r="F42" s="54">
        <v>130.91</v>
      </c>
      <c r="G42" s="76" t="s">
        <v>117</v>
      </c>
    </row>
    <row r="43" spans="1:10" ht="25.5">
      <c r="A43" s="50" t="s">
        <v>123</v>
      </c>
      <c r="B43" s="37">
        <v>2014</v>
      </c>
      <c r="C43" s="54">
        <f t="shared" si="18"/>
        <v>37.4</v>
      </c>
      <c r="D43" s="54">
        <v>0</v>
      </c>
      <c r="E43" s="54">
        <v>0</v>
      </c>
      <c r="F43" s="54">
        <v>37.4</v>
      </c>
      <c r="G43" s="74" t="s">
        <v>114</v>
      </c>
    </row>
    <row r="44" spans="1:10" ht="38.25">
      <c r="A44" s="36" t="s">
        <v>124</v>
      </c>
      <c r="B44" s="37">
        <v>2014</v>
      </c>
      <c r="C44" s="54">
        <f t="shared" si="18"/>
        <v>3855</v>
      </c>
      <c r="D44" s="54">
        <v>1677.9</v>
      </c>
      <c r="E44" s="54">
        <v>1892.1</v>
      </c>
      <c r="F44" s="54">
        <v>285</v>
      </c>
      <c r="G44" s="36" t="s">
        <v>115</v>
      </c>
    </row>
    <row r="45" spans="1:10" ht="38.25">
      <c r="A45" s="36" t="s">
        <v>124</v>
      </c>
      <c r="B45" s="37">
        <v>2015</v>
      </c>
      <c r="C45" s="54">
        <f t="shared" si="18"/>
        <v>7111.5</v>
      </c>
      <c r="D45" s="54">
        <v>2413</v>
      </c>
      <c r="E45" s="54">
        <v>3198.5</v>
      </c>
      <c r="F45" s="54">
        <v>1500</v>
      </c>
      <c r="G45" s="36" t="s">
        <v>115</v>
      </c>
    </row>
    <row r="46" spans="1:10">
      <c r="A46" s="18" t="s">
        <v>13</v>
      </c>
      <c r="B46" s="27" t="s">
        <v>101</v>
      </c>
      <c r="C46" s="55">
        <f>SUM(C47:C49)</f>
        <v>15290.8</v>
      </c>
      <c r="D46" s="55">
        <f>SUM(D47:D49)</f>
        <v>5719.1</v>
      </c>
      <c r="E46" s="55">
        <f t="shared" ref="E46" si="19">SUM(E47:E49)</f>
        <v>7461.2</v>
      </c>
      <c r="F46" s="55">
        <f>SUM(F47:F49)</f>
        <v>2110.5</v>
      </c>
      <c r="G46" s="27"/>
    </row>
    <row r="47" spans="1:10" ht="41.25" customHeight="1">
      <c r="A47" s="36" t="s">
        <v>124</v>
      </c>
      <c r="B47" s="61">
        <v>2013</v>
      </c>
      <c r="C47" s="54">
        <f t="shared" si="18"/>
        <v>8990.7999999999993</v>
      </c>
      <c r="D47" s="62">
        <v>3919.1</v>
      </c>
      <c r="E47" s="62">
        <v>5061.2</v>
      </c>
      <c r="F47" s="62">
        <v>10.5</v>
      </c>
      <c r="G47" s="36" t="s">
        <v>115</v>
      </c>
    </row>
    <row r="48" spans="1:10" s="93" customFormat="1" ht="39">
      <c r="A48" s="68" t="s">
        <v>108</v>
      </c>
      <c r="B48" s="89">
        <v>2015</v>
      </c>
      <c r="C48" s="90">
        <f t="shared" si="18"/>
        <v>300</v>
      </c>
      <c r="D48" s="90">
        <v>0</v>
      </c>
      <c r="E48" s="90">
        <v>0</v>
      </c>
      <c r="F48" s="90">
        <v>300</v>
      </c>
      <c r="G48" s="91" t="s">
        <v>114</v>
      </c>
      <c r="H48" s="92"/>
      <c r="I48" s="92"/>
      <c r="J48" s="92"/>
    </row>
    <row r="49" spans="1:10" s="95" customFormat="1" ht="51">
      <c r="A49" s="96" t="s">
        <v>125</v>
      </c>
      <c r="B49" s="91">
        <v>2015</v>
      </c>
      <c r="C49" s="94">
        <f t="shared" si="18"/>
        <v>6000</v>
      </c>
      <c r="D49" s="94">
        <v>1800</v>
      </c>
      <c r="E49" s="94">
        <v>2400</v>
      </c>
      <c r="F49" s="94">
        <v>1800</v>
      </c>
      <c r="G49" s="30" t="s">
        <v>115</v>
      </c>
    </row>
    <row r="50" spans="1:10">
      <c r="A50" s="6" t="s">
        <v>14</v>
      </c>
      <c r="B50" s="6">
        <v>2013</v>
      </c>
      <c r="C50" s="58">
        <f>C51</f>
        <v>330.5</v>
      </c>
      <c r="D50" s="58">
        <f>D51</f>
        <v>330.5</v>
      </c>
      <c r="E50" s="58">
        <f>E51</f>
        <v>0</v>
      </c>
      <c r="F50" s="58">
        <f>F51</f>
        <v>0</v>
      </c>
      <c r="G50" s="6"/>
      <c r="H50" s="22"/>
      <c r="I50" s="22"/>
      <c r="J50" s="22"/>
    </row>
    <row r="51" spans="1:10" ht="38.25">
      <c r="A51" s="36" t="s">
        <v>124</v>
      </c>
      <c r="B51" s="61">
        <v>2013</v>
      </c>
      <c r="C51" s="54">
        <f t="shared" si="18"/>
        <v>330.5</v>
      </c>
      <c r="D51" s="62">
        <v>330.5</v>
      </c>
      <c r="E51" s="62">
        <v>0</v>
      </c>
      <c r="F51" s="62">
        <v>0</v>
      </c>
      <c r="G51" s="36" t="s">
        <v>115</v>
      </c>
      <c r="H51" s="22"/>
      <c r="I51" s="22"/>
      <c r="J51" s="22"/>
    </row>
    <row r="52" spans="1:10">
      <c r="A52" s="18" t="s">
        <v>50</v>
      </c>
      <c r="B52" s="18">
        <v>2013</v>
      </c>
      <c r="C52" s="55">
        <f>C53</f>
        <v>4975.9000000000005</v>
      </c>
      <c r="D52" s="55">
        <f>D53</f>
        <v>2272</v>
      </c>
      <c r="E52" s="55">
        <f>E53</f>
        <v>2698.3</v>
      </c>
      <c r="F52" s="55">
        <f>F53</f>
        <v>5.6</v>
      </c>
      <c r="G52" s="27"/>
    </row>
    <row r="53" spans="1:10" ht="38.25">
      <c r="A53" s="36" t="s">
        <v>124</v>
      </c>
      <c r="B53" s="61">
        <v>2013</v>
      </c>
      <c r="C53" s="54">
        <f t="shared" si="18"/>
        <v>4975.9000000000005</v>
      </c>
      <c r="D53" s="62">
        <v>2272</v>
      </c>
      <c r="E53" s="62">
        <v>2698.3</v>
      </c>
      <c r="F53" s="62">
        <v>5.6</v>
      </c>
      <c r="G53" s="36" t="s">
        <v>115</v>
      </c>
    </row>
    <row r="54" spans="1:10">
      <c r="A54" s="18" t="s">
        <v>16</v>
      </c>
      <c r="B54" s="18" t="s">
        <v>38</v>
      </c>
      <c r="C54" s="55">
        <f>SUM(C55:C56)</f>
        <v>5080</v>
      </c>
      <c r="D54" s="55">
        <f>SUM(D55:D56)</f>
        <v>1380</v>
      </c>
      <c r="E54" s="55">
        <f>SUM(E55:E56)</f>
        <v>1840</v>
      </c>
      <c r="F54" s="55">
        <f>SUM(F55:F56)</f>
        <v>1860</v>
      </c>
      <c r="G54" s="27"/>
    </row>
    <row r="55" spans="1:10">
      <c r="A55" s="63" t="s">
        <v>96</v>
      </c>
      <c r="B55" s="17">
        <v>2019</v>
      </c>
      <c r="C55" s="54">
        <f t="shared" si="18"/>
        <v>480</v>
      </c>
      <c r="D55" s="54">
        <v>0</v>
      </c>
      <c r="E55" s="54">
        <v>0</v>
      </c>
      <c r="F55" s="54">
        <v>480</v>
      </c>
      <c r="G55" s="47" t="s">
        <v>114</v>
      </c>
    </row>
    <row r="56" spans="1:10" ht="38.25">
      <c r="A56" s="36" t="s">
        <v>124</v>
      </c>
      <c r="B56" s="3">
        <v>2020</v>
      </c>
      <c r="C56" s="54">
        <f t="shared" si="18"/>
        <v>4600</v>
      </c>
      <c r="D56" s="54">
        <v>1380</v>
      </c>
      <c r="E56" s="54">
        <v>1840</v>
      </c>
      <c r="F56" s="54">
        <v>1380</v>
      </c>
      <c r="G56" s="36" t="s">
        <v>115</v>
      </c>
    </row>
    <row r="57" spans="1:10">
      <c r="A57" s="18" t="s">
        <v>17</v>
      </c>
      <c r="B57" s="18">
        <v>2013</v>
      </c>
      <c r="C57" s="55">
        <f>C58</f>
        <v>5310.3</v>
      </c>
      <c r="D57" s="55">
        <f>D58</f>
        <v>2414.4</v>
      </c>
      <c r="E57" s="55">
        <f>E58</f>
        <v>2889.9</v>
      </c>
      <c r="F57" s="55">
        <f>F58</f>
        <v>6</v>
      </c>
      <c r="G57" s="27"/>
    </row>
    <row r="58" spans="1:10" ht="38.25">
      <c r="A58" s="36" t="s">
        <v>124</v>
      </c>
      <c r="B58" s="61">
        <v>2013</v>
      </c>
      <c r="C58" s="54">
        <f t="shared" si="18"/>
        <v>5310.3</v>
      </c>
      <c r="D58" s="62">
        <v>2414.4</v>
      </c>
      <c r="E58" s="62">
        <v>2889.9</v>
      </c>
      <c r="F58" s="62">
        <v>6</v>
      </c>
      <c r="G58" s="36" t="s">
        <v>115</v>
      </c>
    </row>
    <row r="59" spans="1:10">
      <c r="A59" s="18" t="s">
        <v>37</v>
      </c>
      <c r="B59" s="18">
        <v>2013</v>
      </c>
      <c r="C59" s="55">
        <f>C60</f>
        <v>6415.4</v>
      </c>
      <c r="D59" s="55">
        <f>D60</f>
        <v>2540.8000000000002</v>
      </c>
      <c r="E59" s="55">
        <f>E60</f>
        <v>3031.6</v>
      </c>
      <c r="F59" s="55">
        <f>F60</f>
        <v>843</v>
      </c>
      <c r="G59" s="27"/>
    </row>
    <row r="60" spans="1:10" ht="38.25">
      <c r="A60" s="36" t="s">
        <v>124</v>
      </c>
      <c r="B60" s="61">
        <v>2013</v>
      </c>
      <c r="C60" s="54">
        <f t="shared" si="18"/>
        <v>6415.4</v>
      </c>
      <c r="D60" s="62">
        <v>2540.8000000000002</v>
      </c>
      <c r="E60" s="62">
        <v>3031.6</v>
      </c>
      <c r="F60" s="62">
        <v>843</v>
      </c>
      <c r="G60" s="36" t="s">
        <v>115</v>
      </c>
    </row>
    <row r="61" spans="1:10">
      <c r="A61" s="18" t="s">
        <v>18</v>
      </c>
      <c r="B61" s="27" t="s">
        <v>109</v>
      </c>
      <c r="C61" s="55">
        <f>SUM(C62:C67)</f>
        <v>24780</v>
      </c>
      <c r="D61" s="55">
        <f t="shared" ref="D61:F61" si="20">SUM(D62:D67)</f>
        <v>7080</v>
      </c>
      <c r="E61" s="55">
        <f t="shared" si="20"/>
        <v>9440</v>
      </c>
      <c r="F61" s="55">
        <f t="shared" si="20"/>
        <v>8260</v>
      </c>
      <c r="G61" s="27"/>
    </row>
    <row r="62" spans="1:10" s="69" customFormat="1">
      <c r="A62" s="70" t="s">
        <v>96</v>
      </c>
      <c r="B62" s="17">
        <v>2015</v>
      </c>
      <c r="C62" s="56">
        <f t="shared" si="18"/>
        <v>1180</v>
      </c>
      <c r="D62" s="56">
        <v>0</v>
      </c>
      <c r="E62" s="56">
        <v>0</v>
      </c>
      <c r="F62" s="56">
        <v>1180</v>
      </c>
      <c r="G62" s="47" t="s">
        <v>114</v>
      </c>
    </row>
    <row r="63" spans="1:10" ht="38.25">
      <c r="A63" s="36" t="s">
        <v>124</v>
      </c>
      <c r="B63" s="3">
        <v>2015</v>
      </c>
      <c r="C63" s="54">
        <f t="shared" si="18"/>
        <v>5000</v>
      </c>
      <c r="D63" s="54">
        <v>1500</v>
      </c>
      <c r="E63" s="54">
        <v>2000</v>
      </c>
      <c r="F63" s="54">
        <v>1500</v>
      </c>
      <c r="G63" s="36" t="s">
        <v>115</v>
      </c>
    </row>
    <row r="64" spans="1:10" ht="38.25">
      <c r="A64" s="36" t="s">
        <v>124</v>
      </c>
      <c r="B64" s="3">
        <v>2016</v>
      </c>
      <c r="C64" s="54">
        <f t="shared" si="18"/>
        <v>5300</v>
      </c>
      <c r="D64" s="54">
        <v>1590</v>
      </c>
      <c r="E64" s="54">
        <v>2120</v>
      </c>
      <c r="F64" s="54">
        <v>1590</v>
      </c>
      <c r="G64" s="36" t="s">
        <v>115</v>
      </c>
    </row>
    <row r="65" spans="1:7" ht="38.25">
      <c r="A65" s="36" t="s">
        <v>124</v>
      </c>
      <c r="B65" s="3">
        <v>2017</v>
      </c>
      <c r="C65" s="54">
        <f t="shared" si="18"/>
        <v>5000</v>
      </c>
      <c r="D65" s="54">
        <v>1500</v>
      </c>
      <c r="E65" s="54">
        <v>2000</v>
      </c>
      <c r="F65" s="54">
        <v>1500</v>
      </c>
      <c r="G65" s="36" t="s">
        <v>115</v>
      </c>
    </row>
    <row r="66" spans="1:7" ht="38.25">
      <c r="A66" s="36" t="s">
        <v>124</v>
      </c>
      <c r="B66" s="3">
        <v>2018</v>
      </c>
      <c r="C66" s="54">
        <f t="shared" si="18"/>
        <v>5000</v>
      </c>
      <c r="D66" s="54">
        <v>1500</v>
      </c>
      <c r="E66" s="54">
        <v>2000</v>
      </c>
      <c r="F66" s="54">
        <v>1500</v>
      </c>
      <c r="G66" s="36" t="s">
        <v>115</v>
      </c>
    </row>
    <row r="67" spans="1:7" ht="38.25">
      <c r="A67" s="36" t="s">
        <v>124</v>
      </c>
      <c r="B67" s="3">
        <v>2019</v>
      </c>
      <c r="C67" s="54">
        <f t="shared" si="18"/>
        <v>3300</v>
      </c>
      <c r="D67" s="54">
        <v>990</v>
      </c>
      <c r="E67" s="54">
        <v>1320</v>
      </c>
      <c r="F67" s="54">
        <v>990</v>
      </c>
      <c r="G67" s="36" t="s">
        <v>115</v>
      </c>
    </row>
    <row r="68" spans="1:7">
      <c r="A68" s="18" t="s">
        <v>19</v>
      </c>
      <c r="B68" s="27" t="s">
        <v>110</v>
      </c>
      <c r="C68" s="55">
        <f>SUM(C69:C73)</f>
        <v>9660</v>
      </c>
      <c r="D68" s="55">
        <f>SUM(D69:D73)</f>
        <v>2760</v>
      </c>
      <c r="E68" s="55">
        <f>SUM(E69:E73)</f>
        <v>3680</v>
      </c>
      <c r="F68" s="55">
        <f>SUM(F69:F73)</f>
        <v>3220</v>
      </c>
      <c r="G68" s="27"/>
    </row>
    <row r="69" spans="1:7" s="69" customFormat="1">
      <c r="A69" s="70" t="s">
        <v>96</v>
      </c>
      <c r="B69" s="17">
        <v>2015</v>
      </c>
      <c r="C69" s="56">
        <v>460</v>
      </c>
      <c r="D69" s="56">
        <v>0</v>
      </c>
      <c r="E69" s="56">
        <v>0</v>
      </c>
      <c r="F69" s="56">
        <v>460</v>
      </c>
      <c r="G69" s="47" t="s">
        <v>114</v>
      </c>
    </row>
    <row r="70" spans="1:7" ht="38.25">
      <c r="A70" s="36" t="s">
        <v>124</v>
      </c>
      <c r="B70" s="3">
        <v>2015</v>
      </c>
      <c r="C70" s="54">
        <f t="shared" ref="C70:C73" si="21">D70+E70+F70</f>
        <v>2500</v>
      </c>
      <c r="D70" s="54">
        <v>750</v>
      </c>
      <c r="E70" s="54">
        <v>1000</v>
      </c>
      <c r="F70" s="54">
        <v>750</v>
      </c>
      <c r="G70" s="36" t="s">
        <v>115</v>
      </c>
    </row>
    <row r="71" spans="1:7" ht="38.25">
      <c r="A71" s="36" t="s">
        <v>124</v>
      </c>
      <c r="B71" s="3">
        <v>2016</v>
      </c>
      <c r="C71" s="54">
        <f t="shared" si="21"/>
        <v>2500</v>
      </c>
      <c r="D71" s="54">
        <v>750</v>
      </c>
      <c r="E71" s="54">
        <v>1000</v>
      </c>
      <c r="F71" s="54">
        <v>750</v>
      </c>
      <c r="G71" s="36" t="s">
        <v>115</v>
      </c>
    </row>
    <row r="72" spans="1:7" ht="38.25">
      <c r="A72" s="36" t="s">
        <v>124</v>
      </c>
      <c r="B72" s="3">
        <v>2017</v>
      </c>
      <c r="C72" s="54">
        <f t="shared" si="21"/>
        <v>2100</v>
      </c>
      <c r="D72" s="54">
        <v>630</v>
      </c>
      <c r="E72" s="54">
        <v>840</v>
      </c>
      <c r="F72" s="54">
        <v>630</v>
      </c>
      <c r="G72" s="36" t="s">
        <v>115</v>
      </c>
    </row>
    <row r="73" spans="1:7" ht="38.25">
      <c r="A73" s="36" t="s">
        <v>124</v>
      </c>
      <c r="B73" s="3">
        <v>2018</v>
      </c>
      <c r="C73" s="54">
        <f t="shared" si="21"/>
        <v>2100</v>
      </c>
      <c r="D73" s="54">
        <v>630</v>
      </c>
      <c r="E73" s="54">
        <v>840</v>
      </c>
      <c r="F73" s="54">
        <v>630</v>
      </c>
      <c r="G73" s="36" t="s">
        <v>115</v>
      </c>
    </row>
    <row r="74" spans="1:7">
      <c r="A74" s="18" t="s">
        <v>20</v>
      </c>
      <c r="B74" s="27" t="s">
        <v>103</v>
      </c>
      <c r="C74" s="55">
        <f>SUM(C75:C78)</f>
        <v>11760</v>
      </c>
      <c r="D74" s="55">
        <f t="shared" ref="D74:F74" si="22">SUM(D75:D78)</f>
        <v>3360</v>
      </c>
      <c r="E74" s="55">
        <f t="shared" si="22"/>
        <v>4480</v>
      </c>
      <c r="F74" s="55">
        <f t="shared" si="22"/>
        <v>3920</v>
      </c>
      <c r="G74" s="27"/>
    </row>
    <row r="75" spans="1:7">
      <c r="A75" s="63" t="s">
        <v>96</v>
      </c>
      <c r="B75" s="17">
        <v>2016</v>
      </c>
      <c r="C75" s="54">
        <f t="shared" ref="C75:C78" si="23">D75+E75+F75</f>
        <v>560</v>
      </c>
      <c r="D75" s="54">
        <v>0</v>
      </c>
      <c r="E75" s="54">
        <v>0</v>
      </c>
      <c r="F75" s="54">
        <v>560</v>
      </c>
      <c r="G75" s="47" t="s">
        <v>114</v>
      </c>
    </row>
    <row r="76" spans="1:7" ht="38.25">
      <c r="A76" s="36" t="s">
        <v>124</v>
      </c>
      <c r="B76" s="3">
        <v>2017</v>
      </c>
      <c r="C76" s="54">
        <f t="shared" si="23"/>
        <v>2200</v>
      </c>
      <c r="D76" s="54">
        <v>660</v>
      </c>
      <c r="E76" s="54">
        <v>880</v>
      </c>
      <c r="F76" s="54">
        <v>660</v>
      </c>
      <c r="G76" s="36" t="s">
        <v>115</v>
      </c>
    </row>
    <row r="77" spans="1:7" ht="38.25">
      <c r="A77" s="36" t="s">
        <v>124</v>
      </c>
      <c r="B77" s="3">
        <v>2018</v>
      </c>
      <c r="C77" s="54">
        <f t="shared" si="23"/>
        <v>4200</v>
      </c>
      <c r="D77" s="54">
        <v>1260</v>
      </c>
      <c r="E77" s="54">
        <v>1680</v>
      </c>
      <c r="F77" s="54">
        <v>1260</v>
      </c>
      <c r="G77" s="36" t="s">
        <v>115</v>
      </c>
    </row>
    <row r="78" spans="1:7" ht="38.25">
      <c r="A78" s="36" t="s">
        <v>124</v>
      </c>
      <c r="B78" s="3">
        <v>2019</v>
      </c>
      <c r="C78" s="54">
        <f t="shared" si="23"/>
        <v>4800</v>
      </c>
      <c r="D78" s="54">
        <v>1440</v>
      </c>
      <c r="E78" s="54">
        <v>1920</v>
      </c>
      <c r="F78" s="54">
        <v>1440</v>
      </c>
      <c r="G78" s="36" t="s">
        <v>115</v>
      </c>
    </row>
    <row r="79" spans="1:7">
      <c r="A79" s="18" t="s">
        <v>21</v>
      </c>
      <c r="B79" s="18">
        <v>2015</v>
      </c>
      <c r="C79" s="55">
        <f>C80</f>
        <v>1200</v>
      </c>
      <c r="D79" s="55">
        <f>D80</f>
        <v>360</v>
      </c>
      <c r="E79" s="55">
        <f t="shared" ref="E79:F79" si="24">E80</f>
        <v>480</v>
      </c>
      <c r="F79" s="55">
        <f t="shared" si="24"/>
        <v>360</v>
      </c>
      <c r="G79" s="27"/>
    </row>
    <row r="80" spans="1:7" ht="38.25">
      <c r="A80" s="36" t="s">
        <v>124</v>
      </c>
      <c r="B80" s="3">
        <v>2015</v>
      </c>
      <c r="C80" s="54">
        <f>D80+E80+F80</f>
        <v>1200</v>
      </c>
      <c r="D80" s="54">
        <v>360</v>
      </c>
      <c r="E80" s="54">
        <v>480</v>
      </c>
      <c r="F80" s="54">
        <v>360</v>
      </c>
      <c r="G80" s="36" t="s">
        <v>115</v>
      </c>
    </row>
    <row r="81" spans="1:7">
      <c r="A81" s="18" t="s">
        <v>22</v>
      </c>
      <c r="B81" s="27" t="s">
        <v>102</v>
      </c>
      <c r="C81" s="55">
        <f>SUM(C82:C86)</f>
        <v>26250</v>
      </c>
      <c r="D81" s="55">
        <f t="shared" ref="D81:F81" si="25">SUM(D82:D86)</f>
        <v>7500</v>
      </c>
      <c r="E81" s="55">
        <f t="shared" si="25"/>
        <v>10000</v>
      </c>
      <c r="F81" s="55">
        <f t="shared" si="25"/>
        <v>8750</v>
      </c>
      <c r="G81" s="27"/>
    </row>
    <row r="82" spans="1:7">
      <c r="A82" s="63" t="s">
        <v>96</v>
      </c>
      <c r="B82" s="17">
        <v>2016</v>
      </c>
      <c r="C82" s="54">
        <f t="shared" ref="C82:C86" si="26">D82+E82+F82</f>
        <v>1250</v>
      </c>
      <c r="D82" s="54">
        <v>0</v>
      </c>
      <c r="E82" s="54">
        <v>0</v>
      </c>
      <c r="F82" s="54">
        <v>1250</v>
      </c>
      <c r="G82" s="47" t="s">
        <v>114</v>
      </c>
    </row>
    <row r="83" spans="1:7" ht="38.25">
      <c r="A83" s="36" t="s">
        <v>124</v>
      </c>
      <c r="B83" s="3">
        <v>2017</v>
      </c>
      <c r="C83" s="54">
        <f t="shared" si="26"/>
        <v>2900</v>
      </c>
      <c r="D83" s="54">
        <v>870</v>
      </c>
      <c r="E83" s="54">
        <v>1160</v>
      </c>
      <c r="F83" s="54">
        <v>870</v>
      </c>
      <c r="G83" s="36" t="s">
        <v>115</v>
      </c>
    </row>
    <row r="84" spans="1:7" ht="38.25">
      <c r="A84" s="36" t="s">
        <v>124</v>
      </c>
      <c r="B84" s="3">
        <v>2018</v>
      </c>
      <c r="C84" s="54">
        <f t="shared" si="26"/>
        <v>3200</v>
      </c>
      <c r="D84" s="54">
        <v>960</v>
      </c>
      <c r="E84" s="54">
        <v>1280</v>
      </c>
      <c r="F84" s="54">
        <v>960</v>
      </c>
      <c r="G84" s="36" t="s">
        <v>115</v>
      </c>
    </row>
    <row r="85" spans="1:7" ht="38.25">
      <c r="A85" s="36" t="s">
        <v>124</v>
      </c>
      <c r="B85" s="3">
        <v>2019</v>
      </c>
      <c r="C85" s="54">
        <f t="shared" si="26"/>
        <v>8900</v>
      </c>
      <c r="D85" s="54">
        <v>2670</v>
      </c>
      <c r="E85" s="54">
        <v>3560</v>
      </c>
      <c r="F85" s="54">
        <v>2670</v>
      </c>
      <c r="G85" s="36" t="s">
        <v>115</v>
      </c>
    </row>
    <row r="86" spans="1:7" ht="38.25">
      <c r="A86" s="36" t="s">
        <v>124</v>
      </c>
      <c r="B86" s="3">
        <v>2020</v>
      </c>
      <c r="C86" s="54">
        <f t="shared" si="26"/>
        <v>10000</v>
      </c>
      <c r="D86" s="54">
        <v>3000</v>
      </c>
      <c r="E86" s="54">
        <v>4000</v>
      </c>
      <c r="F86" s="54">
        <v>3000</v>
      </c>
      <c r="G86" s="36" t="s">
        <v>115</v>
      </c>
    </row>
    <row r="87" spans="1:7">
      <c r="A87" s="18" t="s">
        <v>24</v>
      </c>
      <c r="B87" s="27" t="s">
        <v>33</v>
      </c>
      <c r="C87" s="55">
        <f>SUM(C88:C94)</f>
        <v>21900</v>
      </c>
      <c r="D87" s="55">
        <f>SUM(D88:D94)</f>
        <v>6180</v>
      </c>
      <c r="E87" s="55">
        <f>SUM(E88:E94)</f>
        <v>8240</v>
      </c>
      <c r="F87" s="55">
        <f>SUM(F88:F94)</f>
        <v>7480</v>
      </c>
      <c r="G87" s="27"/>
    </row>
    <row r="88" spans="1:7" s="69" customFormat="1">
      <c r="A88" s="70" t="s">
        <v>96</v>
      </c>
      <c r="B88" s="17">
        <v>2015</v>
      </c>
      <c r="C88" s="56">
        <f t="shared" ref="C88:C94" si="27">D88+E88+F88</f>
        <v>1300</v>
      </c>
      <c r="D88" s="56">
        <v>0</v>
      </c>
      <c r="E88" s="56">
        <v>0</v>
      </c>
      <c r="F88" s="56">
        <v>1300</v>
      </c>
      <c r="G88" s="47" t="s">
        <v>114</v>
      </c>
    </row>
    <row r="89" spans="1:7" ht="38.25">
      <c r="A89" s="36" t="s">
        <v>124</v>
      </c>
      <c r="B89" s="3">
        <v>2015</v>
      </c>
      <c r="C89" s="54">
        <f t="shared" si="27"/>
        <v>2000</v>
      </c>
      <c r="D89" s="54">
        <v>600</v>
      </c>
      <c r="E89" s="54">
        <v>800</v>
      </c>
      <c r="F89" s="54">
        <v>600</v>
      </c>
      <c r="G89" s="36" t="s">
        <v>115</v>
      </c>
    </row>
    <row r="90" spans="1:7" ht="38.25">
      <c r="A90" s="36" t="s">
        <v>124</v>
      </c>
      <c r="B90" s="3">
        <v>2016</v>
      </c>
      <c r="C90" s="54">
        <f t="shared" si="27"/>
        <v>2100</v>
      </c>
      <c r="D90" s="54">
        <v>630</v>
      </c>
      <c r="E90" s="54">
        <v>840</v>
      </c>
      <c r="F90" s="54">
        <v>630</v>
      </c>
      <c r="G90" s="36" t="s">
        <v>115</v>
      </c>
    </row>
    <row r="91" spans="1:7" ht="38.25">
      <c r="A91" s="36" t="s">
        <v>124</v>
      </c>
      <c r="B91" s="3">
        <v>2017</v>
      </c>
      <c r="C91" s="54">
        <f t="shared" si="27"/>
        <v>5600</v>
      </c>
      <c r="D91" s="54">
        <v>1680</v>
      </c>
      <c r="E91" s="54">
        <v>2240</v>
      </c>
      <c r="F91" s="54">
        <v>1680</v>
      </c>
      <c r="G91" s="36" t="s">
        <v>115</v>
      </c>
    </row>
    <row r="92" spans="1:7" ht="38.25">
      <c r="A92" s="36" t="s">
        <v>124</v>
      </c>
      <c r="B92" s="3">
        <v>2018</v>
      </c>
      <c r="C92" s="54">
        <f t="shared" si="27"/>
        <v>2900</v>
      </c>
      <c r="D92" s="54">
        <v>870</v>
      </c>
      <c r="E92" s="54">
        <v>1160</v>
      </c>
      <c r="F92" s="54">
        <v>870</v>
      </c>
      <c r="G92" s="36" t="s">
        <v>115</v>
      </c>
    </row>
    <row r="93" spans="1:7" ht="38.25">
      <c r="A93" s="36" t="s">
        <v>124</v>
      </c>
      <c r="B93" s="3">
        <v>2019</v>
      </c>
      <c r="C93" s="54">
        <f t="shared" si="27"/>
        <v>3000</v>
      </c>
      <c r="D93" s="54">
        <v>900</v>
      </c>
      <c r="E93" s="54">
        <v>1200</v>
      </c>
      <c r="F93" s="54">
        <v>900</v>
      </c>
      <c r="G93" s="36" t="s">
        <v>115</v>
      </c>
    </row>
    <row r="94" spans="1:7" ht="38.25">
      <c r="A94" s="36" t="s">
        <v>124</v>
      </c>
      <c r="B94" s="3">
        <v>2020</v>
      </c>
      <c r="C94" s="54">
        <f t="shared" si="27"/>
        <v>5000</v>
      </c>
      <c r="D94" s="54">
        <v>1500</v>
      </c>
      <c r="E94" s="54">
        <v>2000</v>
      </c>
      <c r="F94" s="54">
        <v>1500</v>
      </c>
      <c r="G94" s="36" t="s">
        <v>115</v>
      </c>
    </row>
    <row r="95" spans="1:7">
      <c r="A95" s="18" t="s">
        <v>25</v>
      </c>
      <c r="B95" s="18" t="s">
        <v>30</v>
      </c>
      <c r="C95" s="55">
        <f>SUM(C96:C100)</f>
        <v>25540.7</v>
      </c>
      <c r="D95" s="55">
        <f>SUM(D96:D100)</f>
        <v>8602.2999999999993</v>
      </c>
      <c r="E95" s="55">
        <f>SUM(E96:E100)</f>
        <v>10333.200000000001</v>
      </c>
      <c r="F95" s="55">
        <f>SUM(F96:F100)</f>
        <v>6605.2</v>
      </c>
      <c r="G95" s="27"/>
    </row>
    <row r="96" spans="1:7" ht="38.25">
      <c r="A96" s="36" t="s">
        <v>124</v>
      </c>
      <c r="B96" s="61">
        <v>2013</v>
      </c>
      <c r="C96" s="54">
        <f t="shared" ref="C96:C100" si="28">D96+E96+F96</f>
        <v>3540.7</v>
      </c>
      <c r="D96" s="62">
        <v>2002.3</v>
      </c>
      <c r="E96" s="62">
        <v>1533.2</v>
      </c>
      <c r="F96" s="62">
        <v>5.2</v>
      </c>
      <c r="G96" s="36" t="s">
        <v>115</v>
      </c>
    </row>
    <row r="97" spans="1:7" ht="38.25">
      <c r="A97" s="36" t="s">
        <v>124</v>
      </c>
      <c r="B97" s="3">
        <v>2017</v>
      </c>
      <c r="C97" s="54">
        <f t="shared" si="28"/>
        <v>4700</v>
      </c>
      <c r="D97" s="54">
        <v>1410</v>
      </c>
      <c r="E97" s="54">
        <v>1880</v>
      </c>
      <c r="F97" s="54">
        <v>1410</v>
      </c>
      <c r="G97" s="36" t="s">
        <v>115</v>
      </c>
    </row>
    <row r="98" spans="1:7" ht="38.25">
      <c r="A98" s="36" t="s">
        <v>124</v>
      </c>
      <c r="B98" s="3">
        <v>2018</v>
      </c>
      <c r="C98" s="54">
        <f t="shared" si="28"/>
        <v>5000</v>
      </c>
      <c r="D98" s="54">
        <v>1500</v>
      </c>
      <c r="E98" s="54">
        <v>2000</v>
      </c>
      <c r="F98" s="54">
        <v>1500</v>
      </c>
      <c r="G98" s="36" t="s">
        <v>115</v>
      </c>
    </row>
    <row r="99" spans="1:7" ht="38.25">
      <c r="A99" s="36" t="s">
        <v>124</v>
      </c>
      <c r="B99" s="3">
        <v>2019</v>
      </c>
      <c r="C99" s="54">
        <f t="shared" si="28"/>
        <v>5000</v>
      </c>
      <c r="D99" s="54">
        <v>1500</v>
      </c>
      <c r="E99" s="54">
        <v>2000</v>
      </c>
      <c r="F99" s="54">
        <v>1500</v>
      </c>
      <c r="G99" s="36" t="s">
        <v>115</v>
      </c>
    </row>
    <row r="100" spans="1:7" ht="38.25">
      <c r="A100" s="36" t="s">
        <v>124</v>
      </c>
      <c r="B100" s="3">
        <v>2020</v>
      </c>
      <c r="C100" s="54">
        <f t="shared" si="28"/>
        <v>7300</v>
      </c>
      <c r="D100" s="54">
        <v>2190</v>
      </c>
      <c r="E100" s="54">
        <v>2920</v>
      </c>
      <c r="F100" s="54">
        <v>2190</v>
      </c>
      <c r="G100" s="36" t="s">
        <v>115</v>
      </c>
    </row>
    <row r="101" spans="1:7">
      <c r="A101" s="18" t="s">
        <v>26</v>
      </c>
      <c r="B101" s="18">
        <v>2020</v>
      </c>
      <c r="C101" s="55">
        <f>C102</f>
        <v>3100</v>
      </c>
      <c r="D101" s="55">
        <f>D102</f>
        <v>930</v>
      </c>
      <c r="E101" s="55">
        <f>E102</f>
        <v>1240</v>
      </c>
      <c r="F101" s="55">
        <f>F102</f>
        <v>930</v>
      </c>
      <c r="G101" s="27"/>
    </row>
    <row r="102" spans="1:7" ht="38.25">
      <c r="A102" s="36" t="s">
        <v>124</v>
      </c>
      <c r="B102" s="3">
        <v>2020</v>
      </c>
      <c r="C102" s="54">
        <f t="shared" ref="C102" si="29">D102+E102+F102</f>
        <v>3100</v>
      </c>
      <c r="D102" s="54">
        <v>930</v>
      </c>
      <c r="E102" s="54">
        <v>1240</v>
      </c>
      <c r="F102" s="54">
        <v>930</v>
      </c>
      <c r="G102" s="36" t="s">
        <v>115</v>
      </c>
    </row>
  </sheetData>
  <mergeCells count="6">
    <mergeCell ref="G1:G3"/>
    <mergeCell ref="A1:A2"/>
    <mergeCell ref="B1:B2"/>
    <mergeCell ref="C1:C2"/>
    <mergeCell ref="D1:F1"/>
    <mergeCell ref="A3:A11"/>
  </mergeCells>
  <pageMargins left="0.47" right="0.26" top="0.22" bottom="0.2800000000000000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7"/>
  <sheetViews>
    <sheetView workbookViewId="0">
      <selection activeCell="H4" sqref="H4:H18"/>
    </sheetView>
  </sheetViews>
  <sheetFormatPr defaultRowHeight="15"/>
  <cols>
    <col min="1" max="1" width="35.42578125" customWidth="1"/>
    <col min="3" max="3" width="15" customWidth="1"/>
    <col min="4" max="4" width="13.42578125" customWidth="1"/>
    <col min="5" max="5" width="14.140625" customWidth="1"/>
    <col min="6" max="6" width="13.85546875" customWidth="1"/>
    <col min="7" max="7" width="13.28515625" customWidth="1"/>
    <col min="8" max="8" width="37.28515625" style="79" customWidth="1"/>
  </cols>
  <sheetData>
    <row r="1" spans="1:11" s="22" customFormat="1" ht="15" customHeight="1">
      <c r="A1" s="206" t="s">
        <v>39</v>
      </c>
      <c r="B1" s="206" t="s">
        <v>40</v>
      </c>
      <c r="C1" s="203" t="s">
        <v>94</v>
      </c>
      <c r="D1" s="206" t="s">
        <v>95</v>
      </c>
      <c r="E1" s="206"/>
      <c r="F1" s="206"/>
      <c r="G1" s="206"/>
      <c r="H1" s="203" t="s">
        <v>111</v>
      </c>
    </row>
    <row r="2" spans="1:11" s="22" customFormat="1" ht="16.5" customHeight="1">
      <c r="A2" s="206"/>
      <c r="B2" s="206"/>
      <c r="C2" s="204"/>
      <c r="D2" s="206" t="s">
        <v>68</v>
      </c>
      <c r="E2" s="206" t="s">
        <v>42</v>
      </c>
      <c r="F2" s="206" t="s">
        <v>43</v>
      </c>
      <c r="G2" s="206" t="s">
        <v>45</v>
      </c>
      <c r="H2" s="212"/>
    </row>
    <row r="3" spans="1:11" s="22" customFormat="1" ht="11.25" customHeight="1">
      <c r="A3" s="206"/>
      <c r="B3" s="206"/>
      <c r="C3" s="205"/>
      <c r="D3" s="206" t="s">
        <v>41</v>
      </c>
      <c r="E3" s="206"/>
      <c r="F3" s="206"/>
      <c r="G3" s="206"/>
      <c r="H3" s="213"/>
    </row>
    <row r="4" spans="1:11" s="51" customFormat="1">
      <c r="A4" s="39" t="s">
        <v>46</v>
      </c>
      <c r="B4" s="34" t="s">
        <v>47</v>
      </c>
      <c r="C4" s="35">
        <f>C5</f>
        <v>122.8</v>
      </c>
      <c r="D4" s="35">
        <f t="shared" ref="D4:G4" si="0">D5</f>
        <v>36</v>
      </c>
      <c r="E4" s="35">
        <f t="shared" si="0"/>
        <v>74</v>
      </c>
      <c r="F4" s="35">
        <f t="shared" si="0"/>
        <v>12.8</v>
      </c>
      <c r="G4" s="35">
        <f t="shared" si="0"/>
        <v>0</v>
      </c>
      <c r="H4" s="80"/>
      <c r="I4" s="52"/>
      <c r="J4" s="52"/>
      <c r="K4" s="52"/>
    </row>
    <row r="5" spans="1:11" s="22" customFormat="1" ht="38.25">
      <c r="A5" s="63" t="s">
        <v>8</v>
      </c>
      <c r="B5" s="74">
        <v>2013</v>
      </c>
      <c r="C5" s="47">
        <f t="shared" ref="C5" si="1">D5+E5+F5+G5</f>
        <v>122.8</v>
      </c>
      <c r="D5" s="47">
        <v>36</v>
      </c>
      <c r="E5" s="47">
        <v>74</v>
      </c>
      <c r="F5" s="47">
        <v>12.8</v>
      </c>
      <c r="G5" s="47">
        <v>0</v>
      </c>
      <c r="H5" s="81" t="s">
        <v>117</v>
      </c>
      <c r="I5"/>
      <c r="J5"/>
      <c r="K5"/>
    </row>
    <row r="6" spans="1:11" s="51" customFormat="1">
      <c r="A6" s="39" t="s">
        <v>98</v>
      </c>
      <c r="B6" s="34" t="s">
        <v>47</v>
      </c>
      <c r="C6" s="35">
        <f>C7+C8+C9+C10+C11</f>
        <v>11117.6</v>
      </c>
      <c r="D6" s="35">
        <f t="shared" ref="D6:F6" si="2">D7+D8+D9+D10+D11</f>
        <v>4728.6000000000004</v>
      </c>
      <c r="E6" s="35">
        <f t="shared" si="2"/>
        <v>5332.4</v>
      </c>
      <c r="F6" s="35">
        <f t="shared" si="2"/>
        <v>1056.5999999999999</v>
      </c>
      <c r="G6" s="35">
        <f t="shared" ref="G6" si="3">G7+G8</f>
        <v>0</v>
      </c>
      <c r="H6" s="80"/>
      <c r="I6" s="52"/>
      <c r="J6" s="52"/>
      <c r="K6" s="52"/>
    </row>
    <row r="7" spans="1:11" s="22" customFormat="1" ht="38.25">
      <c r="A7" s="63" t="s">
        <v>48</v>
      </c>
      <c r="B7" s="74">
        <v>2013</v>
      </c>
      <c r="C7" s="47">
        <f>D7+E7+F7+G7</f>
        <v>756</v>
      </c>
      <c r="D7" s="47">
        <v>0</v>
      </c>
      <c r="E7" s="47">
        <v>0</v>
      </c>
      <c r="F7" s="47">
        <v>756</v>
      </c>
      <c r="G7" s="47">
        <v>0</v>
      </c>
      <c r="H7" s="81" t="s">
        <v>117</v>
      </c>
      <c r="I7"/>
      <c r="J7"/>
      <c r="K7"/>
    </row>
    <row r="8" spans="1:11" s="22" customFormat="1" ht="25.5">
      <c r="A8" s="50" t="s">
        <v>119</v>
      </c>
      <c r="B8" s="37">
        <v>2014</v>
      </c>
      <c r="C8" s="47">
        <f t="shared" ref="C8:C18" si="4">D8+E8+F8+G8</f>
        <v>70</v>
      </c>
      <c r="D8" s="47">
        <v>0</v>
      </c>
      <c r="E8" s="47">
        <v>0</v>
      </c>
      <c r="F8" s="47">
        <v>70</v>
      </c>
      <c r="G8" s="47">
        <v>0</v>
      </c>
      <c r="H8" s="77" t="s">
        <v>114</v>
      </c>
      <c r="I8"/>
      <c r="J8"/>
      <c r="K8"/>
    </row>
    <row r="9" spans="1:11" s="22" customFormat="1">
      <c r="A9" s="207" t="s">
        <v>120</v>
      </c>
      <c r="B9" s="203">
        <v>2014</v>
      </c>
      <c r="C9" s="210">
        <f>D9+E9+F9+G9</f>
        <v>2725</v>
      </c>
      <c r="D9" s="210">
        <v>1222</v>
      </c>
      <c r="E9" s="210">
        <v>1378</v>
      </c>
      <c r="F9" s="210">
        <v>125</v>
      </c>
      <c r="G9" s="210">
        <v>0</v>
      </c>
      <c r="H9" s="223" t="s">
        <v>115</v>
      </c>
      <c r="I9"/>
      <c r="J9"/>
      <c r="K9"/>
    </row>
    <row r="10" spans="1:11" s="22" customFormat="1" ht="25.5" customHeight="1">
      <c r="A10" s="218"/>
      <c r="B10" s="213"/>
      <c r="C10" s="213"/>
      <c r="D10" s="213"/>
      <c r="E10" s="213"/>
      <c r="F10" s="213"/>
      <c r="G10" s="213"/>
      <c r="H10" s="205"/>
      <c r="I10"/>
      <c r="J10"/>
      <c r="K10"/>
    </row>
    <row r="11" spans="1:11" s="22" customFormat="1" ht="39.75" customHeight="1">
      <c r="A11" s="36" t="s">
        <v>120</v>
      </c>
      <c r="B11" s="37">
        <v>2015</v>
      </c>
      <c r="C11" s="47">
        <f t="shared" si="4"/>
        <v>7566.6</v>
      </c>
      <c r="D11" s="47">
        <v>3506.6</v>
      </c>
      <c r="E11" s="47">
        <v>3954.4</v>
      </c>
      <c r="F11" s="47">
        <v>105.6</v>
      </c>
      <c r="G11" s="47">
        <v>0</v>
      </c>
      <c r="H11" s="50" t="s">
        <v>115</v>
      </c>
      <c r="I11"/>
      <c r="J11"/>
      <c r="K11"/>
    </row>
    <row r="12" spans="1:11" s="51" customFormat="1">
      <c r="A12" s="39" t="s">
        <v>99</v>
      </c>
      <c r="B12" s="34" t="s">
        <v>47</v>
      </c>
      <c r="C12" s="35">
        <f>C13+C14</f>
        <v>15500</v>
      </c>
      <c r="D12" s="35">
        <f>D13+D14</f>
        <v>1500</v>
      </c>
      <c r="E12" s="35">
        <f t="shared" ref="E12:G12" si="5">E13+E14</f>
        <v>2000</v>
      </c>
      <c r="F12" s="35">
        <f t="shared" si="5"/>
        <v>1500</v>
      </c>
      <c r="G12" s="35">
        <f t="shared" si="5"/>
        <v>10500</v>
      </c>
      <c r="H12" s="80"/>
      <c r="I12" s="52"/>
      <c r="J12" s="52"/>
      <c r="K12" s="52"/>
    </row>
    <row r="13" spans="1:11" s="22" customFormat="1" ht="40.5" customHeight="1">
      <c r="A13" s="36" t="s">
        <v>120</v>
      </c>
      <c r="B13" s="28">
        <v>2016</v>
      </c>
      <c r="C13" s="47">
        <f t="shared" si="4"/>
        <v>5000</v>
      </c>
      <c r="D13" s="47">
        <v>1500</v>
      </c>
      <c r="E13" s="47">
        <v>2000</v>
      </c>
      <c r="F13" s="47">
        <v>1500</v>
      </c>
      <c r="G13" s="47">
        <v>0</v>
      </c>
      <c r="H13" s="50" t="s">
        <v>115</v>
      </c>
    </row>
    <row r="14" spans="1:11" s="22" customFormat="1" ht="25.5">
      <c r="A14" s="30" t="s">
        <v>49</v>
      </c>
      <c r="B14" s="28">
        <v>2016</v>
      </c>
      <c r="C14" s="47">
        <f t="shared" si="4"/>
        <v>10500</v>
      </c>
      <c r="D14" s="47">
        <v>0</v>
      </c>
      <c r="E14" s="47">
        <v>0</v>
      </c>
      <c r="F14" s="47">
        <v>0</v>
      </c>
      <c r="G14" s="47">
        <v>10500</v>
      </c>
      <c r="H14" s="77"/>
    </row>
    <row r="15" spans="1:11" s="51" customFormat="1">
      <c r="A15" s="39" t="s">
        <v>100</v>
      </c>
      <c r="B15" s="34" t="s">
        <v>47</v>
      </c>
      <c r="C15" s="35">
        <f>C16+C17+C18</f>
        <v>32264</v>
      </c>
      <c r="D15" s="35">
        <f>D16+D17+D18</f>
        <v>1104</v>
      </c>
      <c r="E15" s="35">
        <f t="shared" ref="E15:G15" si="6">E16+E17+E18</f>
        <v>1472</v>
      </c>
      <c r="F15" s="35">
        <f t="shared" si="6"/>
        <v>4704</v>
      </c>
      <c r="G15" s="35">
        <f t="shared" si="6"/>
        <v>24984</v>
      </c>
      <c r="H15" s="80"/>
    </row>
    <row r="16" spans="1:11" s="22" customFormat="1">
      <c r="A16" s="30" t="s">
        <v>48</v>
      </c>
      <c r="B16" s="28">
        <v>2016</v>
      </c>
      <c r="C16" s="47">
        <f t="shared" si="4"/>
        <v>3600</v>
      </c>
      <c r="D16" s="47">
        <v>0</v>
      </c>
      <c r="E16" s="47">
        <v>0</v>
      </c>
      <c r="F16" s="47">
        <v>3600</v>
      </c>
      <c r="G16" s="47">
        <v>0</v>
      </c>
      <c r="H16" s="77" t="s">
        <v>114</v>
      </c>
    </row>
    <row r="17" spans="1:11" s="22" customFormat="1" ht="42.75" customHeight="1">
      <c r="A17" s="36" t="s">
        <v>120</v>
      </c>
      <c r="B17" s="28">
        <v>2017</v>
      </c>
      <c r="C17" s="47">
        <f t="shared" si="4"/>
        <v>3680</v>
      </c>
      <c r="D17" s="47">
        <v>1104</v>
      </c>
      <c r="E17" s="47">
        <v>1472</v>
      </c>
      <c r="F17" s="47">
        <v>1104</v>
      </c>
      <c r="G17" s="47">
        <v>0</v>
      </c>
      <c r="H17" s="50" t="s">
        <v>115</v>
      </c>
    </row>
    <row r="18" spans="1:11" s="22" customFormat="1" ht="25.5">
      <c r="A18" s="30" t="s">
        <v>49</v>
      </c>
      <c r="B18" s="28">
        <v>2017</v>
      </c>
      <c r="C18" s="47">
        <f t="shared" si="4"/>
        <v>24984</v>
      </c>
      <c r="D18" s="47">
        <v>0</v>
      </c>
      <c r="E18" s="47">
        <v>0</v>
      </c>
      <c r="F18" s="47">
        <v>0</v>
      </c>
      <c r="G18" s="47">
        <v>24984</v>
      </c>
      <c r="H18" s="77"/>
    </row>
    <row r="19" spans="1:11" s="22" customFormat="1">
      <c r="A19" s="39" t="s">
        <v>44</v>
      </c>
      <c r="B19" s="34"/>
      <c r="C19" s="35">
        <f>C4+C6+C12+C15</f>
        <v>59004.4</v>
      </c>
      <c r="D19" s="35">
        <f>D4+D6+D12+D15</f>
        <v>7368.6</v>
      </c>
      <c r="E19" s="35">
        <f>E4+E6+E12+E15</f>
        <v>8878.4</v>
      </c>
      <c r="F19" s="35">
        <f>F4+F6+F12+F15</f>
        <v>7273.4</v>
      </c>
      <c r="G19" s="35">
        <f>G4+G6+G12+G15</f>
        <v>35484</v>
      </c>
      <c r="H19" s="80"/>
    </row>
    <row r="20" spans="1:11" s="22" customFormat="1">
      <c r="A20" s="24"/>
      <c r="B20" s="20"/>
      <c r="C20" s="20"/>
      <c r="D20" s="20"/>
      <c r="E20" s="20"/>
      <c r="F20" s="20"/>
      <c r="G20" s="20"/>
      <c r="H20" s="82"/>
    </row>
    <row r="21" spans="1:11" s="22" customFormat="1">
      <c r="A21" s="20"/>
      <c r="B21" s="21">
        <v>2013</v>
      </c>
      <c r="C21" s="53">
        <f>C5+C7</f>
        <v>878.8</v>
      </c>
      <c r="D21" s="53">
        <f t="shared" ref="D21:G21" si="7">D5+D7</f>
        <v>36</v>
      </c>
      <c r="E21" s="53">
        <f t="shared" si="7"/>
        <v>74</v>
      </c>
      <c r="F21" s="53">
        <f t="shared" si="7"/>
        <v>768.8</v>
      </c>
      <c r="G21" s="53">
        <f t="shared" si="7"/>
        <v>0</v>
      </c>
      <c r="H21" s="83"/>
      <c r="I21"/>
      <c r="J21"/>
      <c r="K21"/>
    </row>
    <row r="22" spans="1:11" s="22" customFormat="1">
      <c r="A22" s="20"/>
      <c r="B22" s="21">
        <v>2014</v>
      </c>
      <c r="C22" s="53">
        <f>C8+C9+C10</f>
        <v>2795</v>
      </c>
      <c r="D22" s="53">
        <f t="shared" ref="D22:G22" si="8">D8+D9+D10</f>
        <v>1222</v>
      </c>
      <c r="E22" s="53">
        <f t="shared" si="8"/>
        <v>1378</v>
      </c>
      <c r="F22" s="53">
        <f t="shared" si="8"/>
        <v>195</v>
      </c>
      <c r="G22" s="53">
        <f t="shared" si="8"/>
        <v>0</v>
      </c>
      <c r="H22" s="83"/>
      <c r="I22"/>
      <c r="J22"/>
      <c r="K22"/>
    </row>
    <row r="23" spans="1:11" s="22" customFormat="1">
      <c r="A23" s="20"/>
      <c r="B23" s="21">
        <v>2015</v>
      </c>
      <c r="C23" s="53">
        <f>C11</f>
        <v>7566.6</v>
      </c>
      <c r="D23" s="53">
        <f t="shared" ref="D23:G23" si="9">D11</f>
        <v>3506.6</v>
      </c>
      <c r="E23" s="53">
        <f t="shared" si="9"/>
        <v>3954.4</v>
      </c>
      <c r="F23" s="53">
        <f t="shared" si="9"/>
        <v>105.6</v>
      </c>
      <c r="G23" s="53">
        <f t="shared" si="9"/>
        <v>0</v>
      </c>
      <c r="H23" s="83"/>
      <c r="I23"/>
      <c r="J23"/>
      <c r="K23"/>
    </row>
    <row r="24" spans="1:11" s="22" customFormat="1">
      <c r="A24" s="20"/>
      <c r="B24" s="21">
        <v>2016</v>
      </c>
      <c r="C24" s="53">
        <f>C13+C14+C16</f>
        <v>19100</v>
      </c>
      <c r="D24" s="53">
        <f t="shared" ref="D24:G24" si="10">D13+D14+D16</f>
        <v>1500</v>
      </c>
      <c r="E24" s="53">
        <f t="shared" si="10"/>
        <v>2000</v>
      </c>
      <c r="F24" s="53">
        <f t="shared" si="10"/>
        <v>5100</v>
      </c>
      <c r="G24" s="53">
        <f t="shared" si="10"/>
        <v>10500</v>
      </c>
      <c r="H24" s="83"/>
      <c r="I24"/>
      <c r="J24"/>
      <c r="K24"/>
    </row>
    <row r="25" spans="1:11" s="22" customFormat="1">
      <c r="A25" s="20"/>
      <c r="B25" s="21">
        <v>2017</v>
      </c>
      <c r="C25" s="53">
        <f>C17+C18</f>
        <v>28664</v>
      </c>
      <c r="D25" s="53">
        <f t="shared" ref="D25:G25" si="11">D17+D18</f>
        <v>1104</v>
      </c>
      <c r="E25" s="53">
        <f t="shared" si="11"/>
        <v>1472</v>
      </c>
      <c r="F25" s="53">
        <f t="shared" si="11"/>
        <v>1104</v>
      </c>
      <c r="G25" s="53">
        <f t="shared" si="11"/>
        <v>24984</v>
      </c>
      <c r="H25" s="83"/>
      <c r="I25"/>
      <c r="J25"/>
      <c r="K25"/>
    </row>
    <row r="26" spans="1:11" s="22" customFormat="1">
      <c r="A26" s="19"/>
      <c r="B26" s="21">
        <v>2018</v>
      </c>
      <c r="C26" s="19"/>
      <c r="D26" s="19"/>
      <c r="E26" s="19"/>
      <c r="F26" s="19"/>
      <c r="H26" s="84"/>
    </row>
    <row r="27" spans="1:11" s="22" customFormat="1">
      <c r="A27" s="24"/>
      <c r="B27" s="21">
        <v>2019</v>
      </c>
      <c r="C27" s="20"/>
      <c r="D27" s="20"/>
      <c r="E27" s="20"/>
      <c r="F27" s="20"/>
      <c r="H27" s="82"/>
    </row>
    <row r="28" spans="1:11" s="22" customFormat="1">
      <c r="A28" s="20"/>
      <c r="B28" s="21">
        <v>2020</v>
      </c>
      <c r="C28" s="20"/>
      <c r="D28" s="20"/>
      <c r="E28" s="20"/>
      <c r="F28" s="20"/>
      <c r="H28" s="82"/>
    </row>
    <row r="29" spans="1:11" s="22" customFormat="1">
      <c r="A29" s="24"/>
      <c r="B29" s="20"/>
      <c r="C29" s="20"/>
      <c r="D29" s="20"/>
      <c r="E29" s="20"/>
      <c r="F29" s="20"/>
      <c r="H29" s="82"/>
    </row>
    <row r="30" spans="1:11" s="22" customFormat="1">
      <c r="A30" s="20"/>
      <c r="B30" s="20"/>
      <c r="C30" s="20"/>
      <c r="D30" s="20"/>
      <c r="E30" s="20"/>
      <c r="F30" s="20"/>
      <c r="H30" s="82"/>
    </row>
    <row r="31" spans="1:11" s="22" customFormat="1">
      <c r="A31" s="20"/>
      <c r="B31" s="20"/>
      <c r="C31" s="20"/>
      <c r="D31" s="20"/>
      <c r="E31" s="20"/>
      <c r="F31" s="20"/>
      <c r="H31" s="82"/>
    </row>
    <row r="32" spans="1:11" s="22" customFormat="1">
      <c r="A32" s="19"/>
      <c r="B32" s="19"/>
      <c r="C32" s="19"/>
      <c r="D32" s="19"/>
      <c r="E32" s="19"/>
      <c r="F32" s="19"/>
      <c r="H32" s="84"/>
    </row>
    <row r="33" spans="1:8" s="22" customFormat="1">
      <c r="A33" s="24"/>
      <c r="B33" s="20"/>
      <c r="C33" s="20"/>
      <c r="D33" s="20"/>
      <c r="E33" s="20"/>
      <c r="F33" s="20"/>
      <c r="H33" s="82"/>
    </row>
    <row r="34" spans="1:8" s="22" customFormat="1">
      <c r="A34" s="20"/>
      <c r="B34" s="20"/>
      <c r="C34" s="20"/>
      <c r="D34" s="20"/>
      <c r="E34" s="20"/>
      <c r="F34" s="20"/>
      <c r="H34" s="82"/>
    </row>
    <row r="35" spans="1:8" s="22" customFormat="1">
      <c r="A35" s="19"/>
      <c r="B35" s="19"/>
      <c r="C35" s="19"/>
      <c r="D35" s="19"/>
      <c r="E35" s="19"/>
      <c r="F35" s="19"/>
      <c r="H35" s="84"/>
    </row>
    <row r="36" spans="1:8" s="22" customFormat="1">
      <c r="A36" s="20"/>
      <c r="B36" s="20"/>
      <c r="C36" s="20"/>
      <c r="D36" s="20"/>
      <c r="E36" s="20"/>
      <c r="F36" s="20"/>
      <c r="H36" s="82"/>
    </row>
    <row r="37" spans="1:8" s="22" customFormat="1">
      <c r="A37" s="20"/>
      <c r="B37" s="20"/>
      <c r="C37" s="20"/>
      <c r="D37" s="20"/>
      <c r="E37" s="20"/>
      <c r="F37" s="20"/>
      <c r="H37" s="82"/>
    </row>
    <row r="38" spans="1:8" s="22" customFormat="1">
      <c r="A38" s="19"/>
      <c r="B38" s="19"/>
      <c r="C38" s="19"/>
      <c r="D38" s="19"/>
      <c r="E38" s="19"/>
      <c r="F38" s="19"/>
      <c r="H38" s="84"/>
    </row>
    <row r="39" spans="1:8" s="22" customFormat="1">
      <c r="A39" s="20"/>
      <c r="B39" s="20"/>
      <c r="C39" s="20"/>
      <c r="D39" s="20"/>
      <c r="E39" s="20"/>
      <c r="F39" s="20"/>
      <c r="H39" s="82"/>
    </row>
    <row r="40" spans="1:8" s="22" customFormat="1">
      <c r="A40" s="19"/>
      <c r="B40" s="19"/>
      <c r="C40" s="19"/>
      <c r="D40" s="19"/>
      <c r="E40" s="19"/>
      <c r="F40" s="19"/>
      <c r="H40" s="84"/>
    </row>
    <row r="41" spans="1:8">
      <c r="A41" s="20"/>
      <c r="B41" s="20"/>
      <c r="C41" s="20"/>
      <c r="D41" s="20"/>
      <c r="E41" s="20"/>
      <c r="F41" s="20"/>
      <c r="H41" s="82"/>
    </row>
    <row r="42" spans="1:8">
      <c r="A42" s="19"/>
      <c r="B42" s="19"/>
      <c r="C42" s="19"/>
      <c r="D42" s="19"/>
      <c r="E42" s="19"/>
      <c r="F42" s="19"/>
      <c r="H42" s="84"/>
    </row>
    <row r="43" spans="1:8">
      <c r="A43" s="20"/>
      <c r="B43" s="20"/>
      <c r="C43" s="20"/>
      <c r="D43" s="20"/>
      <c r="E43" s="20"/>
      <c r="F43" s="20"/>
      <c r="H43" s="82"/>
    </row>
    <row r="44" spans="1:8" hidden="1">
      <c r="A44" s="24"/>
      <c r="B44" s="25"/>
      <c r="C44" s="20"/>
      <c r="D44" s="20"/>
      <c r="E44" s="20"/>
      <c r="F44" s="20"/>
      <c r="H44" s="82"/>
    </row>
    <row r="45" spans="1:8" hidden="1">
      <c r="A45" s="20"/>
      <c r="B45" s="20"/>
      <c r="C45" s="20"/>
      <c r="D45" s="20"/>
      <c r="E45" s="20"/>
      <c r="F45" s="20"/>
      <c r="H45" s="82"/>
    </row>
    <row r="46" spans="1:8">
      <c r="A46" s="19"/>
      <c r="B46" s="19"/>
      <c r="C46" s="19"/>
      <c r="D46" s="19"/>
      <c r="E46" s="19"/>
      <c r="F46" s="19"/>
      <c r="H46" s="84"/>
    </row>
    <row r="47" spans="1:8">
      <c r="A47" s="20"/>
      <c r="B47" s="20"/>
      <c r="C47" s="20"/>
      <c r="D47" s="20"/>
      <c r="E47" s="20"/>
      <c r="F47" s="20"/>
      <c r="H47" s="82"/>
    </row>
    <row r="48" spans="1:8" ht="25.5" hidden="1">
      <c r="A48" s="23" t="s">
        <v>18</v>
      </c>
      <c r="B48" s="6" t="s">
        <v>31</v>
      </c>
      <c r="C48" s="6">
        <f>SUM(C49:C54)</f>
        <v>24780</v>
      </c>
      <c r="D48" s="6">
        <f t="shared" ref="D48:F48" si="12">SUM(D49:D54)</f>
        <v>7080</v>
      </c>
      <c r="E48" s="6">
        <f t="shared" si="12"/>
        <v>9440</v>
      </c>
      <c r="F48" s="7">
        <f t="shared" si="12"/>
        <v>8260</v>
      </c>
      <c r="H48" s="85">
        <f>SUM(H49:H54)</f>
        <v>24780</v>
      </c>
    </row>
    <row r="49" spans="1:8" hidden="1">
      <c r="A49" s="10" t="s">
        <v>7</v>
      </c>
      <c r="B49" s="3">
        <v>2014</v>
      </c>
      <c r="C49" s="3">
        <v>1180</v>
      </c>
      <c r="D49" s="3">
        <v>0</v>
      </c>
      <c r="E49" s="3">
        <v>0</v>
      </c>
      <c r="F49" s="4">
        <v>1180</v>
      </c>
      <c r="H49" s="50">
        <v>1180</v>
      </c>
    </row>
    <row r="50" spans="1:8" hidden="1">
      <c r="A50" s="11" t="s">
        <v>8</v>
      </c>
      <c r="B50" s="3">
        <v>2015</v>
      </c>
      <c r="C50" s="3">
        <v>5000</v>
      </c>
      <c r="D50" s="3">
        <v>1500</v>
      </c>
      <c r="E50" s="3">
        <v>2000</v>
      </c>
      <c r="F50" s="4">
        <v>1500</v>
      </c>
      <c r="H50" s="50">
        <v>5000</v>
      </c>
    </row>
    <row r="51" spans="1:8" hidden="1">
      <c r="A51" s="11" t="s">
        <v>8</v>
      </c>
      <c r="B51" s="3">
        <v>2016</v>
      </c>
      <c r="C51" s="3">
        <v>5300</v>
      </c>
      <c r="D51" s="3">
        <v>1590</v>
      </c>
      <c r="E51" s="3">
        <v>2120</v>
      </c>
      <c r="F51" s="4">
        <v>1590</v>
      </c>
      <c r="H51" s="50">
        <v>5300</v>
      </c>
    </row>
    <row r="52" spans="1:8" hidden="1">
      <c r="A52" s="11" t="s">
        <v>8</v>
      </c>
      <c r="B52" s="3">
        <v>2017</v>
      </c>
      <c r="C52" s="3">
        <v>5000</v>
      </c>
      <c r="D52" s="3">
        <v>1500</v>
      </c>
      <c r="E52" s="3">
        <v>2000</v>
      </c>
      <c r="F52" s="4">
        <v>1500</v>
      </c>
      <c r="H52" s="50">
        <v>5000</v>
      </c>
    </row>
    <row r="53" spans="1:8" hidden="1">
      <c r="A53" s="11" t="s">
        <v>8</v>
      </c>
      <c r="B53" s="3">
        <v>2018</v>
      </c>
      <c r="C53" s="3">
        <v>5000</v>
      </c>
      <c r="D53" s="3">
        <v>1500</v>
      </c>
      <c r="E53" s="3">
        <v>2000</v>
      </c>
      <c r="F53" s="4">
        <v>1500</v>
      </c>
      <c r="H53" s="50">
        <v>5000</v>
      </c>
    </row>
    <row r="54" spans="1:8" ht="15.75" hidden="1" thickBot="1">
      <c r="A54" s="12" t="s">
        <v>8</v>
      </c>
      <c r="B54" s="8">
        <v>2019</v>
      </c>
      <c r="C54" s="8">
        <v>3300</v>
      </c>
      <c r="D54" s="8">
        <v>990</v>
      </c>
      <c r="E54" s="8">
        <v>1320</v>
      </c>
      <c r="F54" s="5">
        <v>990</v>
      </c>
      <c r="H54" s="86">
        <v>3300</v>
      </c>
    </row>
    <row r="55" spans="1:8" ht="25.5" hidden="1">
      <c r="A55" s="9" t="s">
        <v>19</v>
      </c>
      <c r="B55" s="1" t="s">
        <v>32</v>
      </c>
      <c r="C55" s="1">
        <f>SUM(C56:C60)</f>
        <v>9660</v>
      </c>
      <c r="D55" s="1">
        <f t="shared" ref="D55:F55" si="13">SUM(D56:D60)</f>
        <v>2760</v>
      </c>
      <c r="E55" s="1">
        <f t="shared" si="13"/>
        <v>3680</v>
      </c>
      <c r="F55" s="2">
        <f t="shared" si="13"/>
        <v>3220</v>
      </c>
      <c r="H55" s="87">
        <f>SUM(H56:H60)</f>
        <v>9660</v>
      </c>
    </row>
    <row r="56" spans="1:8" hidden="1">
      <c r="A56" s="10" t="s">
        <v>7</v>
      </c>
      <c r="B56" s="3">
        <v>2014</v>
      </c>
      <c r="C56" s="3">
        <v>460</v>
      </c>
      <c r="D56" s="3">
        <v>0</v>
      </c>
      <c r="E56" s="3">
        <v>0</v>
      </c>
      <c r="F56" s="4">
        <v>460</v>
      </c>
      <c r="H56" s="50">
        <v>460</v>
      </c>
    </row>
    <row r="57" spans="1:8" hidden="1">
      <c r="A57" s="11" t="s">
        <v>8</v>
      </c>
      <c r="B57" s="3">
        <v>2015</v>
      </c>
      <c r="C57" s="3">
        <v>2500</v>
      </c>
      <c r="D57" s="3">
        <v>750</v>
      </c>
      <c r="E57" s="3">
        <v>1000</v>
      </c>
      <c r="F57" s="4">
        <v>750</v>
      </c>
      <c r="H57" s="50">
        <v>2500</v>
      </c>
    </row>
    <row r="58" spans="1:8" hidden="1">
      <c r="A58" s="11" t="s">
        <v>8</v>
      </c>
      <c r="B58" s="3">
        <v>2016</v>
      </c>
      <c r="C58" s="3">
        <v>2500</v>
      </c>
      <c r="D58" s="3">
        <v>750</v>
      </c>
      <c r="E58" s="3">
        <v>1000</v>
      </c>
      <c r="F58" s="4">
        <v>750</v>
      </c>
      <c r="H58" s="50">
        <v>2500</v>
      </c>
    </row>
    <row r="59" spans="1:8" hidden="1">
      <c r="A59" s="11" t="s">
        <v>8</v>
      </c>
      <c r="B59" s="3">
        <v>2017</v>
      </c>
      <c r="C59" s="3">
        <v>2100</v>
      </c>
      <c r="D59" s="3">
        <v>630</v>
      </c>
      <c r="E59" s="3">
        <v>840</v>
      </c>
      <c r="F59" s="4">
        <v>630</v>
      </c>
      <c r="H59" s="50">
        <v>2100</v>
      </c>
    </row>
    <row r="60" spans="1:8" ht="15.75" hidden="1" thickBot="1">
      <c r="A60" s="12" t="s">
        <v>8</v>
      </c>
      <c r="B60" s="8">
        <v>2018</v>
      </c>
      <c r="C60" s="8">
        <v>2100</v>
      </c>
      <c r="D60" s="8">
        <v>630</v>
      </c>
      <c r="E60" s="8">
        <v>840</v>
      </c>
      <c r="F60" s="5">
        <v>630</v>
      </c>
      <c r="H60" s="86">
        <v>2100</v>
      </c>
    </row>
    <row r="61" spans="1:8" ht="25.5" hidden="1">
      <c r="A61" s="9" t="s">
        <v>20</v>
      </c>
      <c r="B61" s="1" t="s">
        <v>31</v>
      </c>
      <c r="C61" s="1">
        <f>SUM(C62:C65)</f>
        <v>11760</v>
      </c>
      <c r="D61" s="1">
        <f t="shared" ref="D61:F61" si="14">SUM(D62:D65)</f>
        <v>3360</v>
      </c>
      <c r="E61" s="1">
        <f t="shared" si="14"/>
        <v>4480</v>
      </c>
      <c r="F61" s="2">
        <f t="shared" si="14"/>
        <v>3920</v>
      </c>
      <c r="H61" s="87">
        <f>SUM(H62:H65)</f>
        <v>11760</v>
      </c>
    </row>
    <row r="62" spans="1:8" hidden="1">
      <c r="A62" s="10" t="s">
        <v>7</v>
      </c>
      <c r="B62" s="13">
        <v>2016</v>
      </c>
      <c r="C62" s="3">
        <v>560</v>
      </c>
      <c r="D62" s="3">
        <v>0</v>
      </c>
      <c r="E62" s="3">
        <v>0</v>
      </c>
      <c r="F62" s="4">
        <v>560</v>
      </c>
      <c r="H62" s="50">
        <v>560</v>
      </c>
    </row>
    <row r="63" spans="1:8" hidden="1">
      <c r="A63" s="11" t="s">
        <v>8</v>
      </c>
      <c r="B63" s="3">
        <v>2017</v>
      </c>
      <c r="C63" s="3">
        <v>2200</v>
      </c>
      <c r="D63" s="3">
        <v>660</v>
      </c>
      <c r="E63" s="3">
        <v>880</v>
      </c>
      <c r="F63" s="4">
        <v>660</v>
      </c>
      <c r="H63" s="50">
        <v>2200</v>
      </c>
    </row>
    <row r="64" spans="1:8" hidden="1">
      <c r="A64" s="11" t="s">
        <v>8</v>
      </c>
      <c r="B64" s="3">
        <v>2018</v>
      </c>
      <c r="C64" s="3">
        <v>4200</v>
      </c>
      <c r="D64" s="3">
        <v>1260</v>
      </c>
      <c r="E64" s="3">
        <v>1680</v>
      </c>
      <c r="F64" s="4">
        <v>1260</v>
      </c>
      <c r="H64" s="50">
        <v>4200</v>
      </c>
    </row>
    <row r="65" spans="1:8" ht="15.75" hidden="1" thickBot="1">
      <c r="A65" s="12" t="s">
        <v>8</v>
      </c>
      <c r="B65" s="8">
        <v>2019</v>
      </c>
      <c r="C65" s="8">
        <v>4800</v>
      </c>
      <c r="D65" s="8">
        <v>1440</v>
      </c>
      <c r="E65" s="8">
        <v>1920</v>
      </c>
      <c r="F65" s="5">
        <v>1440</v>
      </c>
      <c r="H65" s="86">
        <v>4800</v>
      </c>
    </row>
    <row r="66" spans="1:8" hidden="1">
      <c r="A66" s="9" t="s">
        <v>21</v>
      </c>
      <c r="B66" s="1">
        <v>2014</v>
      </c>
      <c r="C66" s="1">
        <v>1200</v>
      </c>
      <c r="D66" s="1">
        <v>360</v>
      </c>
      <c r="E66" s="1">
        <v>480</v>
      </c>
      <c r="F66" s="2">
        <v>360</v>
      </c>
      <c r="H66" s="87">
        <v>1200</v>
      </c>
    </row>
    <row r="67" spans="1:8" ht="15.75" hidden="1" thickBot="1">
      <c r="A67" s="12" t="s">
        <v>8</v>
      </c>
      <c r="B67" s="8">
        <v>2014</v>
      </c>
      <c r="C67" s="8">
        <v>1200</v>
      </c>
      <c r="D67" s="8">
        <v>360</v>
      </c>
      <c r="E67" s="8">
        <v>480</v>
      </c>
      <c r="F67" s="5">
        <v>360</v>
      </c>
      <c r="H67" s="86">
        <v>1200</v>
      </c>
    </row>
    <row r="68" spans="1:8" ht="25.5" hidden="1">
      <c r="A68" s="9" t="s">
        <v>22</v>
      </c>
      <c r="B68" s="1" t="s">
        <v>33</v>
      </c>
      <c r="C68" s="1">
        <f>SUM(C69:C73)</f>
        <v>26250</v>
      </c>
      <c r="D68" s="1">
        <f t="shared" ref="D68:F68" si="15">SUM(D69:D73)</f>
        <v>7500</v>
      </c>
      <c r="E68" s="1">
        <f t="shared" si="15"/>
        <v>10000</v>
      </c>
      <c r="F68" s="2">
        <f t="shared" si="15"/>
        <v>8750</v>
      </c>
      <c r="H68" s="87">
        <f>SUM(H69:H73)</f>
        <v>26250</v>
      </c>
    </row>
    <row r="69" spans="1:8" hidden="1">
      <c r="A69" s="10" t="s">
        <v>7</v>
      </c>
      <c r="B69" s="13">
        <v>2016</v>
      </c>
      <c r="C69" s="3">
        <v>1250</v>
      </c>
      <c r="D69" s="3">
        <v>0</v>
      </c>
      <c r="E69" s="3">
        <v>0</v>
      </c>
      <c r="F69" s="4">
        <v>1250</v>
      </c>
      <c r="H69" s="50">
        <v>1250</v>
      </c>
    </row>
    <row r="70" spans="1:8" hidden="1">
      <c r="A70" s="11" t="s">
        <v>23</v>
      </c>
      <c r="B70" s="3">
        <v>2017</v>
      </c>
      <c r="C70" s="3">
        <v>2900</v>
      </c>
      <c r="D70" s="3">
        <v>870</v>
      </c>
      <c r="E70" s="3">
        <v>1160</v>
      </c>
      <c r="F70" s="4">
        <v>870</v>
      </c>
      <c r="H70" s="50">
        <v>2900</v>
      </c>
    </row>
    <row r="71" spans="1:8" hidden="1">
      <c r="A71" s="11" t="s">
        <v>23</v>
      </c>
      <c r="B71" s="3">
        <v>2018</v>
      </c>
      <c r="C71" s="3">
        <v>3200</v>
      </c>
      <c r="D71" s="3">
        <v>960</v>
      </c>
      <c r="E71" s="3">
        <v>1280</v>
      </c>
      <c r="F71" s="4">
        <v>960</v>
      </c>
      <c r="H71" s="50">
        <v>3200</v>
      </c>
    </row>
    <row r="72" spans="1:8" hidden="1">
      <c r="A72" s="11" t="s">
        <v>23</v>
      </c>
      <c r="B72" s="3">
        <v>2019</v>
      </c>
      <c r="C72" s="3">
        <v>8900</v>
      </c>
      <c r="D72" s="3">
        <v>2670</v>
      </c>
      <c r="E72" s="3">
        <v>3560</v>
      </c>
      <c r="F72" s="4">
        <v>2670</v>
      </c>
      <c r="H72" s="50">
        <v>8900</v>
      </c>
    </row>
    <row r="73" spans="1:8" ht="15.75" hidden="1" thickBot="1">
      <c r="A73" s="12" t="s">
        <v>23</v>
      </c>
      <c r="B73" s="8">
        <v>2020</v>
      </c>
      <c r="C73" s="8">
        <v>10000</v>
      </c>
      <c r="D73" s="8">
        <v>3000</v>
      </c>
      <c r="E73" s="8">
        <v>4000</v>
      </c>
      <c r="F73" s="5">
        <v>3000</v>
      </c>
      <c r="H73" s="86">
        <v>10000</v>
      </c>
    </row>
    <row r="74" spans="1:8" ht="25.5" hidden="1">
      <c r="A74" s="9" t="s">
        <v>24</v>
      </c>
      <c r="B74" s="1" t="s">
        <v>33</v>
      </c>
      <c r="C74" s="1">
        <f>SUM(C75:C80)</f>
        <v>20600</v>
      </c>
      <c r="D74" s="1">
        <f t="shared" ref="D74:F74" si="16">SUM(D75:D80)</f>
        <v>6180</v>
      </c>
      <c r="E74" s="1">
        <f t="shared" si="16"/>
        <v>8240</v>
      </c>
      <c r="F74" s="2">
        <f t="shared" si="16"/>
        <v>6180</v>
      </c>
      <c r="H74" s="87">
        <f>SUM(H75:H80)</f>
        <v>20600</v>
      </c>
    </row>
    <row r="75" spans="1:8" hidden="1">
      <c r="A75" s="11" t="s">
        <v>8</v>
      </c>
      <c r="B75" s="3">
        <v>2015</v>
      </c>
      <c r="C75" s="3">
        <v>2000</v>
      </c>
      <c r="D75" s="3">
        <v>600</v>
      </c>
      <c r="E75" s="3">
        <v>800</v>
      </c>
      <c r="F75" s="4">
        <v>600</v>
      </c>
      <c r="H75" s="50">
        <v>2000</v>
      </c>
    </row>
    <row r="76" spans="1:8" hidden="1">
      <c r="A76" s="11" t="s">
        <v>8</v>
      </c>
      <c r="B76" s="3">
        <v>2016</v>
      </c>
      <c r="C76" s="3">
        <v>2100</v>
      </c>
      <c r="D76" s="3">
        <v>630</v>
      </c>
      <c r="E76" s="3">
        <v>840</v>
      </c>
      <c r="F76" s="4">
        <v>630</v>
      </c>
      <c r="H76" s="50">
        <v>2100</v>
      </c>
    </row>
    <row r="77" spans="1:8" hidden="1">
      <c r="A77" s="11" t="s">
        <v>8</v>
      </c>
      <c r="B77" s="3">
        <v>2017</v>
      </c>
      <c r="C77" s="3">
        <v>5600</v>
      </c>
      <c r="D77" s="3">
        <v>1680</v>
      </c>
      <c r="E77" s="3">
        <v>2240</v>
      </c>
      <c r="F77" s="4">
        <v>1680</v>
      </c>
      <c r="H77" s="50">
        <v>5600</v>
      </c>
    </row>
    <row r="78" spans="1:8" hidden="1">
      <c r="A78" s="11" t="s">
        <v>8</v>
      </c>
      <c r="B78" s="3">
        <v>2018</v>
      </c>
      <c r="C78" s="3">
        <v>2900</v>
      </c>
      <c r="D78" s="3">
        <v>870</v>
      </c>
      <c r="E78" s="3">
        <v>1160</v>
      </c>
      <c r="F78" s="4">
        <v>870</v>
      </c>
      <c r="H78" s="50">
        <v>2900</v>
      </c>
    </row>
    <row r="79" spans="1:8" hidden="1">
      <c r="A79" s="11" t="s">
        <v>8</v>
      </c>
      <c r="B79" s="3">
        <v>2019</v>
      </c>
      <c r="C79" s="3">
        <v>3000</v>
      </c>
      <c r="D79" s="3">
        <v>900</v>
      </c>
      <c r="E79" s="3">
        <v>1200</v>
      </c>
      <c r="F79" s="4">
        <v>900</v>
      </c>
      <c r="H79" s="50">
        <v>3000</v>
      </c>
    </row>
    <row r="80" spans="1:8" ht="15.75" hidden="1" thickBot="1">
      <c r="A80" s="12" t="s">
        <v>8</v>
      </c>
      <c r="B80" s="8">
        <v>2020</v>
      </c>
      <c r="C80" s="8">
        <v>5000</v>
      </c>
      <c r="D80" s="8">
        <v>1500</v>
      </c>
      <c r="E80" s="8">
        <v>2000</v>
      </c>
      <c r="F80" s="5">
        <v>1500</v>
      </c>
      <c r="H80" s="86">
        <v>5000</v>
      </c>
    </row>
    <row r="81" spans="1:8" ht="25.5" hidden="1">
      <c r="A81" s="9" t="s">
        <v>25</v>
      </c>
      <c r="B81" s="1" t="s">
        <v>34</v>
      </c>
      <c r="C81" s="1">
        <f>SUM(C82:C85)</f>
        <v>22000</v>
      </c>
      <c r="D81" s="1">
        <f t="shared" ref="D81:F81" si="17">SUM(D82:D85)</f>
        <v>6600</v>
      </c>
      <c r="E81" s="1">
        <f t="shared" si="17"/>
        <v>8800</v>
      </c>
      <c r="F81" s="2">
        <f t="shared" si="17"/>
        <v>6600</v>
      </c>
      <c r="H81" s="87">
        <f>SUM(H82:H85)</f>
        <v>22000</v>
      </c>
    </row>
    <row r="82" spans="1:8" hidden="1">
      <c r="A82" s="11" t="s">
        <v>8</v>
      </c>
      <c r="B82" s="3">
        <v>2017</v>
      </c>
      <c r="C82" s="3">
        <v>4700</v>
      </c>
      <c r="D82" s="3">
        <v>1410</v>
      </c>
      <c r="E82" s="3">
        <v>1880</v>
      </c>
      <c r="F82" s="4">
        <v>1410</v>
      </c>
      <c r="H82" s="50">
        <v>4700</v>
      </c>
    </row>
    <row r="83" spans="1:8" hidden="1">
      <c r="A83" s="11" t="s">
        <v>8</v>
      </c>
      <c r="B83" s="3">
        <v>2018</v>
      </c>
      <c r="C83" s="3">
        <v>5000</v>
      </c>
      <c r="D83" s="3">
        <v>1500</v>
      </c>
      <c r="E83" s="3">
        <v>2000</v>
      </c>
      <c r="F83" s="4">
        <v>1500</v>
      </c>
      <c r="H83" s="50">
        <v>5000</v>
      </c>
    </row>
    <row r="84" spans="1:8" hidden="1">
      <c r="A84" s="11" t="s">
        <v>8</v>
      </c>
      <c r="B84" s="3">
        <v>2019</v>
      </c>
      <c r="C84" s="3">
        <v>5000</v>
      </c>
      <c r="D84" s="3">
        <v>1500</v>
      </c>
      <c r="E84" s="3">
        <v>2000</v>
      </c>
      <c r="F84" s="4">
        <v>1500</v>
      </c>
      <c r="H84" s="50">
        <v>5000</v>
      </c>
    </row>
    <row r="85" spans="1:8" ht="15.75" hidden="1" thickBot="1">
      <c r="A85" s="12" t="s">
        <v>8</v>
      </c>
      <c r="B85" s="8">
        <v>2020</v>
      </c>
      <c r="C85" s="8">
        <v>7300</v>
      </c>
      <c r="D85" s="8">
        <v>2190</v>
      </c>
      <c r="E85" s="8">
        <v>2920</v>
      </c>
      <c r="F85" s="5">
        <v>2190</v>
      </c>
      <c r="H85" s="86">
        <v>7300</v>
      </c>
    </row>
    <row r="86" spans="1:8" hidden="1">
      <c r="A86" s="9" t="s">
        <v>26</v>
      </c>
      <c r="B86" s="1">
        <v>2020</v>
      </c>
      <c r="C86" s="1">
        <v>3100</v>
      </c>
      <c r="D86" s="1">
        <v>930</v>
      </c>
      <c r="E86" s="1">
        <v>1240</v>
      </c>
      <c r="F86" s="2">
        <v>930</v>
      </c>
      <c r="H86" s="87">
        <v>3100</v>
      </c>
    </row>
    <row r="87" spans="1:8" ht="15.75" hidden="1" thickBot="1">
      <c r="A87" s="12" t="s">
        <v>8</v>
      </c>
      <c r="B87" s="8">
        <v>2020</v>
      </c>
      <c r="C87" s="8">
        <v>3100</v>
      </c>
      <c r="D87" s="8">
        <v>930</v>
      </c>
      <c r="E87" s="8">
        <v>1240</v>
      </c>
      <c r="F87" s="5">
        <v>930</v>
      </c>
      <c r="H87" s="86">
        <v>3100</v>
      </c>
    </row>
  </sheetData>
  <mergeCells count="17">
    <mergeCell ref="H1:H3"/>
    <mergeCell ref="D1:G1"/>
    <mergeCell ref="A1:A3"/>
    <mergeCell ref="B1:B3"/>
    <mergeCell ref="E2:E3"/>
    <mergeCell ref="F2:F3"/>
    <mergeCell ref="G2:G3"/>
    <mergeCell ref="C1:C3"/>
    <mergeCell ref="D2:D3"/>
    <mergeCell ref="G9:G10"/>
    <mergeCell ref="A9:A10"/>
    <mergeCell ref="H9:H10"/>
    <mergeCell ref="B9:B10"/>
    <mergeCell ref="C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6" sqref="C16"/>
    </sheetView>
  </sheetViews>
  <sheetFormatPr defaultRowHeight="15"/>
  <cols>
    <col min="1" max="1" width="28.28515625" customWidth="1"/>
    <col min="2" max="2" width="7.140625" customWidth="1"/>
    <col min="3" max="3" width="17.7109375" customWidth="1"/>
    <col min="4" max="4" width="14" customWidth="1"/>
    <col min="5" max="5" width="12.28515625" customWidth="1"/>
    <col min="6" max="6" width="14.28515625" customWidth="1"/>
    <col min="7" max="7" width="28.28515625" customWidth="1"/>
  </cols>
  <sheetData>
    <row r="1" spans="1:7" ht="30" customHeight="1">
      <c r="A1" s="227" t="s">
        <v>39</v>
      </c>
      <c r="B1" s="227" t="s">
        <v>40</v>
      </c>
      <c r="C1" s="227" t="s">
        <v>79</v>
      </c>
      <c r="D1" s="227" t="s">
        <v>80</v>
      </c>
      <c r="E1" s="227"/>
      <c r="F1" s="227"/>
      <c r="G1" s="224" t="s">
        <v>111</v>
      </c>
    </row>
    <row r="2" spans="1:7" ht="35.25" customHeight="1">
      <c r="A2" s="227"/>
      <c r="B2" s="227"/>
      <c r="C2" s="227"/>
      <c r="D2" s="101" t="s">
        <v>68</v>
      </c>
      <c r="E2" s="101" t="s">
        <v>42</v>
      </c>
      <c r="F2" s="101" t="s">
        <v>43</v>
      </c>
      <c r="G2" s="225"/>
    </row>
    <row r="3" spans="1:7" ht="15.75" customHeight="1">
      <c r="A3" s="226" t="s">
        <v>81</v>
      </c>
      <c r="B3" s="48">
        <v>2014</v>
      </c>
      <c r="C3" s="49">
        <v>410</v>
      </c>
      <c r="D3" s="49">
        <v>0</v>
      </c>
      <c r="E3" s="49">
        <v>0</v>
      </c>
      <c r="F3" s="49">
        <v>410</v>
      </c>
      <c r="G3" s="226" t="s">
        <v>127</v>
      </c>
    </row>
    <row r="4" spans="1:7" ht="15.75">
      <c r="A4" s="226"/>
      <c r="B4" s="48">
        <v>2015</v>
      </c>
      <c r="C4" s="49">
        <v>410</v>
      </c>
      <c r="D4" s="49">
        <v>0</v>
      </c>
      <c r="E4" s="49">
        <v>0</v>
      </c>
      <c r="F4" s="49">
        <v>410</v>
      </c>
      <c r="G4" s="226"/>
    </row>
    <row r="5" spans="1:7" ht="15.75">
      <c r="A5" s="226"/>
      <c r="B5" s="48">
        <v>2016</v>
      </c>
      <c r="C5" s="49">
        <v>410</v>
      </c>
      <c r="D5" s="49">
        <v>0</v>
      </c>
      <c r="E5" s="49">
        <v>0</v>
      </c>
      <c r="F5" s="49">
        <v>410</v>
      </c>
      <c r="G5" s="226"/>
    </row>
    <row r="6" spans="1:7" ht="15.75">
      <c r="A6" s="226"/>
      <c r="B6" s="48">
        <v>2017</v>
      </c>
      <c r="C6" s="49">
        <v>410</v>
      </c>
      <c r="D6" s="49">
        <v>0</v>
      </c>
      <c r="E6" s="49">
        <v>0</v>
      </c>
      <c r="F6" s="49">
        <v>410</v>
      </c>
      <c r="G6" s="226"/>
    </row>
    <row r="7" spans="1:7" ht="17.25" customHeight="1">
      <c r="A7" s="226"/>
      <c r="B7" s="48">
        <v>2018</v>
      </c>
      <c r="C7" s="49">
        <v>410</v>
      </c>
      <c r="D7" s="49">
        <v>0</v>
      </c>
      <c r="E7" s="49">
        <v>0</v>
      </c>
      <c r="F7" s="49">
        <v>410</v>
      </c>
      <c r="G7" s="226"/>
    </row>
    <row r="8" spans="1:7" ht="18" customHeight="1">
      <c r="A8" s="226"/>
      <c r="B8" s="48">
        <v>2019</v>
      </c>
      <c r="C8" s="49">
        <v>410</v>
      </c>
      <c r="D8" s="49">
        <v>0</v>
      </c>
      <c r="E8" s="49">
        <v>0</v>
      </c>
      <c r="F8" s="49">
        <v>410</v>
      </c>
      <c r="G8" s="226"/>
    </row>
    <row r="9" spans="1:7" ht="21" customHeight="1">
      <c r="A9" s="226"/>
      <c r="B9" s="48">
        <v>2020</v>
      </c>
      <c r="C9" s="49">
        <v>410</v>
      </c>
      <c r="D9" s="49">
        <v>0</v>
      </c>
      <c r="E9" s="49">
        <v>0</v>
      </c>
      <c r="F9" s="49">
        <v>410</v>
      </c>
      <c r="G9" s="226"/>
    </row>
    <row r="10" spans="1:7" ht="24" customHeight="1">
      <c r="A10" s="48" t="s">
        <v>72</v>
      </c>
      <c r="B10" s="48"/>
      <c r="C10" s="49" t="s">
        <v>82</v>
      </c>
      <c r="D10" s="49">
        <v>0</v>
      </c>
      <c r="E10" s="49">
        <v>0</v>
      </c>
      <c r="F10" s="49" t="s">
        <v>82</v>
      </c>
      <c r="G10" s="73"/>
    </row>
  </sheetData>
  <mergeCells count="7">
    <mergeCell ref="G1:G2"/>
    <mergeCell ref="G3:G9"/>
    <mergeCell ref="A1:A2"/>
    <mergeCell ref="B1:B2"/>
    <mergeCell ref="C1:C2"/>
    <mergeCell ref="D1:F1"/>
    <mergeCell ref="A3:A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3"/>
  <sheetViews>
    <sheetView topLeftCell="A7" workbookViewId="0">
      <selection activeCell="C26" sqref="C26"/>
    </sheetView>
  </sheetViews>
  <sheetFormatPr defaultRowHeight="15"/>
  <cols>
    <col min="1" max="1" width="25.7109375" customWidth="1"/>
    <col min="2" max="2" width="13.28515625" hidden="1" customWidth="1"/>
    <col min="3" max="3" width="15.140625" customWidth="1"/>
    <col min="4" max="4" width="12.42578125" customWidth="1"/>
    <col min="5" max="5" width="12" customWidth="1"/>
    <col min="6" max="6" width="13.5703125" customWidth="1"/>
    <col min="7" max="7" width="11" customWidth="1"/>
  </cols>
  <sheetData>
    <row r="1" spans="1:9" ht="24" customHeight="1">
      <c r="A1" s="234" t="s">
        <v>35</v>
      </c>
      <c r="B1" s="234" t="s">
        <v>0</v>
      </c>
      <c r="C1" s="234" t="s">
        <v>1</v>
      </c>
      <c r="D1" s="234" t="s">
        <v>2</v>
      </c>
      <c r="E1" s="234"/>
      <c r="F1" s="234"/>
      <c r="G1" s="229"/>
      <c r="H1" s="230"/>
      <c r="I1" s="230"/>
    </row>
    <row r="2" spans="1:9" ht="31.5" customHeight="1">
      <c r="A2" s="234"/>
      <c r="B2" s="234"/>
      <c r="C2" s="234"/>
      <c r="D2" s="15" t="s">
        <v>3</v>
      </c>
      <c r="E2" s="15" t="s">
        <v>4</v>
      </c>
      <c r="F2" s="15" t="s">
        <v>5</v>
      </c>
      <c r="G2" s="229"/>
      <c r="H2" s="230"/>
      <c r="I2" s="230"/>
    </row>
    <row r="3" spans="1:9" ht="15.75">
      <c r="A3" s="15" t="s">
        <v>36</v>
      </c>
      <c r="B3" s="15">
        <v>2013</v>
      </c>
      <c r="C3" s="15">
        <v>28490</v>
      </c>
      <c r="D3" s="15">
        <v>7500</v>
      </c>
      <c r="E3" s="15">
        <v>10000</v>
      </c>
      <c r="F3" s="15">
        <v>10990</v>
      </c>
      <c r="G3" s="229"/>
      <c r="H3" s="230"/>
      <c r="I3" s="230"/>
    </row>
    <row r="4" spans="1:9" ht="15.75">
      <c r="A4" s="231" t="s">
        <v>6</v>
      </c>
      <c r="B4" s="232"/>
      <c r="C4" s="232"/>
      <c r="D4" s="232"/>
      <c r="E4" s="232"/>
      <c r="F4" s="233"/>
      <c r="G4" s="229"/>
      <c r="H4" s="230"/>
      <c r="I4" s="230"/>
    </row>
    <row r="5" spans="1:9" ht="25.5">
      <c r="A5" s="16" t="s">
        <v>7</v>
      </c>
      <c r="B5" s="15">
        <v>2013</v>
      </c>
      <c r="C5" s="15">
        <v>1500</v>
      </c>
      <c r="D5" s="15">
        <v>0</v>
      </c>
      <c r="E5" s="15">
        <v>0</v>
      </c>
      <c r="F5" s="15">
        <v>1500</v>
      </c>
      <c r="G5" s="229"/>
      <c r="H5" s="230"/>
      <c r="I5" s="230"/>
    </row>
    <row r="6" spans="1:9" ht="15.75">
      <c r="A6" s="228" t="s">
        <v>9</v>
      </c>
      <c r="B6" s="228"/>
      <c r="C6" s="228"/>
      <c r="D6" s="228"/>
      <c r="E6" s="228"/>
      <c r="F6" s="228"/>
      <c r="G6" s="229"/>
      <c r="H6" s="230"/>
      <c r="I6" s="230"/>
    </row>
    <row r="7" spans="1:9" ht="25.5">
      <c r="A7" s="16" t="s">
        <v>7</v>
      </c>
      <c r="B7" s="15">
        <v>2013</v>
      </c>
      <c r="C7" s="15">
        <v>740</v>
      </c>
      <c r="D7" s="15">
        <v>0</v>
      </c>
      <c r="E7" s="15">
        <v>0</v>
      </c>
      <c r="F7" s="15">
        <v>740</v>
      </c>
      <c r="G7" s="229"/>
      <c r="H7" s="230"/>
      <c r="I7" s="230"/>
    </row>
    <row r="8" spans="1:9">
      <c r="A8" s="228" t="s">
        <v>10</v>
      </c>
      <c r="B8" s="228"/>
      <c r="C8" s="228"/>
      <c r="D8" s="228"/>
      <c r="E8" s="228"/>
      <c r="F8" s="228"/>
      <c r="G8" s="14"/>
      <c r="H8" s="14"/>
      <c r="I8" s="14"/>
    </row>
    <row r="9" spans="1:9" ht="25.5">
      <c r="A9" s="16" t="s">
        <v>7</v>
      </c>
      <c r="B9" s="15">
        <v>2013</v>
      </c>
      <c r="C9" s="15">
        <v>700</v>
      </c>
      <c r="D9" s="15">
        <v>0</v>
      </c>
      <c r="E9" s="15">
        <v>0</v>
      </c>
      <c r="F9" s="15">
        <v>700</v>
      </c>
      <c r="G9" s="229"/>
      <c r="H9" s="230"/>
      <c r="I9" s="230"/>
    </row>
    <row r="10" spans="1:9" ht="15.75">
      <c r="A10" s="228" t="s">
        <v>11</v>
      </c>
      <c r="B10" s="228"/>
      <c r="C10" s="228"/>
      <c r="D10" s="228"/>
      <c r="E10" s="228"/>
      <c r="F10" s="228"/>
      <c r="G10" s="229"/>
      <c r="H10" s="230"/>
      <c r="I10" s="230"/>
    </row>
    <row r="11" spans="1:9" ht="25.5">
      <c r="A11" s="16" t="s">
        <v>7</v>
      </c>
      <c r="B11" s="15">
        <v>2013</v>
      </c>
      <c r="C11" s="15">
        <v>480</v>
      </c>
      <c r="D11" s="15">
        <v>0</v>
      </c>
      <c r="E11" s="15">
        <v>0</v>
      </c>
      <c r="F11" s="15">
        <v>480</v>
      </c>
      <c r="G11" s="229"/>
      <c r="H11" s="230"/>
      <c r="I11" s="230"/>
    </row>
    <row r="12" spans="1:9" ht="15.75">
      <c r="A12" s="228" t="s">
        <v>12</v>
      </c>
      <c r="B12" s="228"/>
      <c r="C12" s="228"/>
      <c r="D12" s="228"/>
      <c r="E12" s="228"/>
      <c r="F12" s="228"/>
      <c r="G12" s="229"/>
      <c r="H12" s="230"/>
      <c r="I12" s="230"/>
    </row>
    <row r="13" spans="1:9" ht="25.5">
      <c r="A13" s="16" t="s">
        <v>7</v>
      </c>
      <c r="B13" s="15">
        <v>2013</v>
      </c>
      <c r="C13" s="15">
        <v>70</v>
      </c>
      <c r="D13" s="15">
        <v>0</v>
      </c>
      <c r="E13" s="15">
        <v>0</v>
      </c>
      <c r="F13" s="15">
        <v>70</v>
      </c>
      <c r="G13" s="229"/>
      <c r="H13" s="230"/>
      <c r="I13" s="230"/>
    </row>
    <row r="14" spans="1:9" ht="15.75">
      <c r="A14" s="228" t="s">
        <v>13</v>
      </c>
      <c r="B14" s="228"/>
      <c r="C14" s="228"/>
      <c r="D14" s="228"/>
      <c r="E14" s="228"/>
      <c r="F14" s="228"/>
      <c r="G14" s="229"/>
      <c r="H14" s="230"/>
      <c r="I14" s="230"/>
    </row>
    <row r="15" spans="1:9" ht="15.75">
      <c r="A15" s="15" t="s">
        <v>8</v>
      </c>
      <c r="B15" s="15">
        <v>2013</v>
      </c>
      <c r="C15" s="15">
        <v>9400</v>
      </c>
      <c r="D15" s="15">
        <v>2820</v>
      </c>
      <c r="E15" s="15">
        <v>3760</v>
      </c>
      <c r="F15" s="15">
        <v>2820</v>
      </c>
      <c r="G15" s="229"/>
      <c r="H15" s="230"/>
      <c r="I15" s="230"/>
    </row>
    <row r="16" spans="1:9" ht="15.75">
      <c r="A16" s="228" t="s">
        <v>14</v>
      </c>
      <c r="B16" s="228"/>
      <c r="C16" s="228"/>
      <c r="D16" s="228"/>
      <c r="E16" s="228"/>
      <c r="F16" s="228"/>
      <c r="G16" s="229"/>
      <c r="H16" s="230"/>
      <c r="I16" s="230"/>
    </row>
    <row r="17" spans="1:9" ht="15.75">
      <c r="A17" s="15" t="s">
        <v>8</v>
      </c>
      <c r="B17" s="15">
        <v>2013</v>
      </c>
      <c r="C17" s="15">
        <v>600</v>
      </c>
      <c r="D17" s="15">
        <v>180</v>
      </c>
      <c r="E17" s="15">
        <v>240</v>
      </c>
      <c r="F17" s="15">
        <v>180</v>
      </c>
      <c r="G17" s="229"/>
      <c r="H17" s="230"/>
      <c r="I17" s="230"/>
    </row>
    <row r="18" spans="1:9" ht="15.75">
      <c r="A18" s="228" t="s">
        <v>15</v>
      </c>
      <c r="B18" s="228"/>
      <c r="C18" s="228"/>
      <c r="D18" s="228"/>
      <c r="E18" s="228"/>
      <c r="F18" s="228"/>
      <c r="G18" s="229"/>
      <c r="H18" s="230"/>
      <c r="I18" s="230"/>
    </row>
    <row r="19" spans="1:9" ht="15.75">
      <c r="A19" s="15" t="s">
        <v>8</v>
      </c>
      <c r="B19" s="15">
        <v>2013</v>
      </c>
      <c r="C19" s="15">
        <v>5000</v>
      </c>
      <c r="D19" s="15">
        <v>1500</v>
      </c>
      <c r="E19" s="15">
        <v>2000</v>
      </c>
      <c r="F19" s="15">
        <v>1500</v>
      </c>
      <c r="G19" s="229"/>
      <c r="H19" s="230"/>
      <c r="I19" s="230"/>
    </row>
    <row r="20" spans="1:9" ht="15.75">
      <c r="A20" s="228" t="s">
        <v>16</v>
      </c>
      <c r="B20" s="228"/>
      <c r="C20" s="228"/>
      <c r="D20" s="228"/>
      <c r="E20" s="228"/>
      <c r="F20" s="228"/>
      <c r="G20" s="229"/>
      <c r="H20" s="230"/>
      <c r="I20" s="230"/>
    </row>
    <row r="21" spans="1:9" ht="15.75">
      <c r="A21" s="15" t="s">
        <v>8</v>
      </c>
      <c r="B21" s="15">
        <v>2013</v>
      </c>
      <c r="C21" s="15">
        <v>5000</v>
      </c>
      <c r="D21" s="15">
        <v>1500</v>
      </c>
      <c r="E21" s="15">
        <v>2000</v>
      </c>
      <c r="F21" s="15">
        <v>1500</v>
      </c>
      <c r="G21" s="229"/>
      <c r="H21" s="230"/>
      <c r="I21" s="230"/>
    </row>
    <row r="22" spans="1:9" ht="15.75">
      <c r="A22" s="228" t="s">
        <v>17</v>
      </c>
      <c r="B22" s="228"/>
      <c r="C22" s="228"/>
      <c r="D22" s="228"/>
      <c r="E22" s="228"/>
      <c r="F22" s="228"/>
      <c r="G22" s="229"/>
      <c r="H22" s="230"/>
      <c r="I22" s="230"/>
    </row>
    <row r="23" spans="1:9" ht="15.75">
      <c r="A23" s="15" t="s">
        <v>8</v>
      </c>
      <c r="B23" s="15">
        <v>2013</v>
      </c>
      <c r="C23" s="15">
        <v>5000</v>
      </c>
      <c r="D23" s="15">
        <v>1500</v>
      </c>
      <c r="E23" s="15">
        <v>2000</v>
      </c>
      <c r="F23" s="15">
        <v>1500</v>
      </c>
      <c r="G23" s="229"/>
      <c r="H23" s="230"/>
      <c r="I23" s="230"/>
    </row>
  </sheetData>
  <mergeCells count="36">
    <mergeCell ref="G9:I9"/>
    <mergeCell ref="A1:A2"/>
    <mergeCell ref="B1:B2"/>
    <mergeCell ref="C1:C2"/>
    <mergeCell ref="D1:F1"/>
    <mergeCell ref="G1:I1"/>
    <mergeCell ref="G2:I2"/>
    <mergeCell ref="G3:I3"/>
    <mergeCell ref="G4:I4"/>
    <mergeCell ref="G5:I5"/>
    <mergeCell ref="G6:I6"/>
    <mergeCell ref="G7:I7"/>
    <mergeCell ref="G20:I20"/>
    <mergeCell ref="G21:I21"/>
    <mergeCell ref="G10:I10"/>
    <mergeCell ref="G11:I11"/>
    <mergeCell ref="G12:I12"/>
    <mergeCell ref="G13:I13"/>
    <mergeCell ref="G14:I14"/>
    <mergeCell ref="G15:I15"/>
    <mergeCell ref="A20:F20"/>
    <mergeCell ref="A22:F22"/>
    <mergeCell ref="G22:I22"/>
    <mergeCell ref="G23:I23"/>
    <mergeCell ref="A4:F4"/>
    <mergeCell ref="A6:F6"/>
    <mergeCell ref="A8:F8"/>
    <mergeCell ref="A10:F10"/>
    <mergeCell ref="A12:F12"/>
    <mergeCell ref="A14:F14"/>
    <mergeCell ref="A16:F16"/>
    <mergeCell ref="A18:F18"/>
    <mergeCell ref="G16:I16"/>
    <mergeCell ref="G17:I17"/>
    <mergeCell ref="G18:I18"/>
    <mergeCell ref="G19:I1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6"/>
  <sheetViews>
    <sheetView tabSelected="1" topLeftCell="C1" workbookViewId="0">
      <selection activeCell="F4" sqref="F4"/>
    </sheetView>
  </sheetViews>
  <sheetFormatPr defaultRowHeight="15"/>
  <cols>
    <col min="1" max="1" width="5" style="138" customWidth="1"/>
    <col min="2" max="2" width="42.5703125" style="88" customWidth="1"/>
    <col min="3" max="3" width="13" style="88" customWidth="1"/>
    <col min="4" max="4" width="14.42578125" style="88" customWidth="1"/>
    <col min="5" max="5" width="14.85546875" style="88" customWidth="1"/>
    <col min="6" max="6" width="14" style="88" customWidth="1"/>
    <col min="7" max="7" width="12.5703125" style="88" customWidth="1"/>
    <col min="8" max="8" width="16.42578125" style="88" customWidth="1"/>
    <col min="9" max="9" width="48.5703125" style="102" customWidth="1"/>
    <col min="10" max="10" width="26.7109375" style="88" customWidth="1"/>
    <col min="11" max="16384" width="9.140625" style="88"/>
  </cols>
  <sheetData>
    <row r="1" spans="1:10" ht="24.75" customHeight="1">
      <c r="H1" s="238" t="s">
        <v>204</v>
      </c>
      <c r="I1" s="238"/>
      <c r="J1" s="238"/>
    </row>
    <row r="2" spans="1:10" s="169" customFormat="1" ht="17.25">
      <c r="A2" s="168"/>
      <c r="H2" s="238" t="s">
        <v>129</v>
      </c>
      <c r="I2" s="238"/>
      <c r="J2" s="238"/>
    </row>
    <row r="3" spans="1:10" s="169" customFormat="1" ht="18" customHeight="1">
      <c r="A3" s="168"/>
      <c r="H3" s="238" t="s">
        <v>202</v>
      </c>
      <c r="I3" s="238"/>
      <c r="J3" s="238"/>
    </row>
    <row r="4" spans="1:10" s="169" customFormat="1" ht="17.25" customHeight="1">
      <c r="A4" s="168"/>
      <c r="H4" s="238" t="s">
        <v>203</v>
      </c>
      <c r="I4" s="238"/>
      <c r="J4" s="238"/>
    </row>
    <row r="5" spans="1:10" ht="18.75" customHeight="1">
      <c r="H5" s="282"/>
      <c r="I5" s="282"/>
      <c r="J5" s="282"/>
    </row>
    <row r="6" spans="1:10" s="103" customFormat="1" ht="35.25" customHeight="1">
      <c r="A6" s="126"/>
      <c r="B6" s="260" t="s">
        <v>107</v>
      </c>
      <c r="C6" s="260"/>
      <c r="D6" s="260"/>
      <c r="E6" s="260"/>
      <c r="F6" s="260"/>
      <c r="G6" s="260"/>
      <c r="H6" s="260"/>
      <c r="I6" s="260"/>
      <c r="J6" s="260"/>
    </row>
    <row r="7" spans="1:10" ht="15.75" thickBot="1"/>
    <row r="8" spans="1:10" s="131" customFormat="1" ht="15.75" customHeight="1">
      <c r="A8" s="257" t="s">
        <v>134</v>
      </c>
      <c r="B8" s="265" t="s">
        <v>52</v>
      </c>
      <c r="C8" s="267" t="s">
        <v>53</v>
      </c>
      <c r="D8" s="267" t="s">
        <v>54</v>
      </c>
      <c r="E8" s="267" t="s">
        <v>2</v>
      </c>
      <c r="F8" s="267"/>
      <c r="G8" s="267"/>
      <c r="H8" s="267"/>
      <c r="I8" s="280" t="s">
        <v>55</v>
      </c>
      <c r="J8" s="270" t="s">
        <v>131</v>
      </c>
    </row>
    <row r="9" spans="1:10" s="131" customFormat="1" ht="75" customHeight="1" thickBot="1">
      <c r="A9" s="258"/>
      <c r="B9" s="266"/>
      <c r="C9" s="268"/>
      <c r="D9" s="269"/>
      <c r="E9" s="128" t="s">
        <v>56</v>
      </c>
      <c r="F9" s="128" t="s">
        <v>57</v>
      </c>
      <c r="G9" s="128" t="s">
        <v>58</v>
      </c>
      <c r="H9" s="128" t="s">
        <v>128</v>
      </c>
      <c r="I9" s="281"/>
      <c r="J9" s="271"/>
    </row>
    <row r="10" spans="1:10" s="65" customFormat="1" ht="15.75" customHeight="1">
      <c r="A10" s="252" t="s">
        <v>133</v>
      </c>
      <c r="B10" s="261" t="s">
        <v>132</v>
      </c>
      <c r="C10" s="104" t="s">
        <v>30</v>
      </c>
      <c r="D10" s="176">
        <f>E10+F10+G10+H10</f>
        <v>307186.8</v>
      </c>
      <c r="E10" s="176">
        <f>SUM(E11:E18)</f>
        <v>92156</v>
      </c>
      <c r="F10" s="176">
        <f>SUM(F11:F18)</f>
        <v>122874.79999999999</v>
      </c>
      <c r="G10" s="176">
        <f>SUM(G11:G18)</f>
        <v>0</v>
      </c>
      <c r="H10" s="176">
        <f>SUM(H11:H18)</f>
        <v>92156</v>
      </c>
      <c r="I10" s="263" t="s">
        <v>59</v>
      </c>
      <c r="J10" s="277" t="s">
        <v>60</v>
      </c>
    </row>
    <row r="11" spans="1:10" s="65" customFormat="1" ht="15.75">
      <c r="A11" s="249"/>
      <c r="B11" s="262"/>
      <c r="C11" s="124">
        <v>2013</v>
      </c>
      <c r="D11" s="177">
        <f>E11+F11+G11+H11</f>
        <v>31108.6</v>
      </c>
      <c r="E11" s="177">
        <f>Жилье!E2</f>
        <v>9332.6</v>
      </c>
      <c r="F11" s="177">
        <f>Жилье!F2</f>
        <v>12443.4</v>
      </c>
      <c r="G11" s="178">
        <v>0</v>
      </c>
      <c r="H11" s="177">
        <f>Жилье!G2</f>
        <v>9332.6</v>
      </c>
      <c r="I11" s="264"/>
      <c r="J11" s="278"/>
    </row>
    <row r="12" spans="1:10" s="65" customFormat="1" ht="15.75">
      <c r="A12" s="249"/>
      <c r="B12" s="262"/>
      <c r="C12" s="124">
        <v>2014</v>
      </c>
      <c r="D12" s="177">
        <f t="shared" ref="D12:D18" si="0">E12+F12+G12+H12</f>
        <v>33396</v>
      </c>
      <c r="E12" s="177">
        <f>Жилье!E3</f>
        <v>10018.799999999999</v>
      </c>
      <c r="F12" s="177">
        <f>Жилье!F3</f>
        <v>13358.4</v>
      </c>
      <c r="G12" s="178">
        <v>0</v>
      </c>
      <c r="H12" s="177">
        <f>Жилье!G3</f>
        <v>10018.799999999999</v>
      </c>
      <c r="I12" s="264"/>
      <c r="J12" s="278"/>
    </row>
    <row r="13" spans="1:10" s="65" customFormat="1" ht="15.75">
      <c r="A13" s="249"/>
      <c r="B13" s="262"/>
      <c r="C13" s="124">
        <v>2015</v>
      </c>
      <c r="D13" s="177">
        <f t="shared" si="0"/>
        <v>35086.300000000003</v>
      </c>
      <c r="E13" s="177">
        <f>Жилье!E4</f>
        <v>10525.9</v>
      </c>
      <c r="F13" s="177">
        <f>Жилье!F4</f>
        <v>14034.5</v>
      </c>
      <c r="G13" s="178">
        <v>0</v>
      </c>
      <c r="H13" s="177">
        <f>Жилье!G4</f>
        <v>10525.9</v>
      </c>
      <c r="I13" s="264"/>
      <c r="J13" s="278"/>
    </row>
    <row r="14" spans="1:10" s="65" customFormat="1" ht="15.75">
      <c r="A14" s="249"/>
      <c r="B14" s="262"/>
      <c r="C14" s="124">
        <v>2016</v>
      </c>
      <c r="D14" s="177">
        <f t="shared" si="0"/>
        <v>36835</v>
      </c>
      <c r="E14" s="177">
        <f>Жилье!E5</f>
        <v>11050.5</v>
      </c>
      <c r="F14" s="177">
        <f>Жилье!F5</f>
        <v>14734</v>
      </c>
      <c r="G14" s="178">
        <v>0</v>
      </c>
      <c r="H14" s="177">
        <f>Жилье!G5</f>
        <v>11050.5</v>
      </c>
      <c r="I14" s="264"/>
      <c r="J14" s="278"/>
    </row>
    <row r="15" spans="1:10" s="65" customFormat="1" ht="15.75">
      <c r="A15" s="249"/>
      <c r="B15" s="262"/>
      <c r="C15" s="124">
        <v>2017</v>
      </c>
      <c r="D15" s="177">
        <f t="shared" si="0"/>
        <v>38714.699999999997</v>
      </c>
      <c r="E15" s="177">
        <f>Жилье!E6</f>
        <v>11614.4</v>
      </c>
      <c r="F15" s="177">
        <f>Жилье!F6</f>
        <v>15485.9</v>
      </c>
      <c r="G15" s="178">
        <v>0</v>
      </c>
      <c r="H15" s="177">
        <f>Жилье!G6</f>
        <v>11614.4</v>
      </c>
      <c r="I15" s="264"/>
      <c r="J15" s="278"/>
    </row>
    <row r="16" spans="1:10" s="65" customFormat="1" ht="15.75">
      <c r="A16" s="249"/>
      <c r="B16" s="262"/>
      <c r="C16" s="124">
        <v>2018</v>
      </c>
      <c r="D16" s="177">
        <f t="shared" si="0"/>
        <v>40586.699999999997</v>
      </c>
      <c r="E16" s="177">
        <f>Жилье!E7</f>
        <v>12176</v>
      </c>
      <c r="F16" s="177">
        <f>Жилье!F7</f>
        <v>16234.7</v>
      </c>
      <c r="G16" s="178">
        <v>0</v>
      </c>
      <c r="H16" s="177">
        <f>Жилье!G7</f>
        <v>12176</v>
      </c>
      <c r="I16" s="264"/>
      <c r="J16" s="278"/>
    </row>
    <row r="17" spans="1:10" s="65" customFormat="1" ht="15.75">
      <c r="A17" s="249"/>
      <c r="B17" s="262"/>
      <c r="C17" s="124">
        <v>2019</v>
      </c>
      <c r="D17" s="177">
        <f t="shared" si="0"/>
        <v>42522.1</v>
      </c>
      <c r="E17" s="177">
        <f>Жилье!E8</f>
        <v>12756.6</v>
      </c>
      <c r="F17" s="177">
        <f>Жилье!F8</f>
        <v>17008.900000000001</v>
      </c>
      <c r="G17" s="178">
        <v>0</v>
      </c>
      <c r="H17" s="177">
        <f>Жилье!G8</f>
        <v>12756.6</v>
      </c>
      <c r="I17" s="264"/>
      <c r="J17" s="278"/>
    </row>
    <row r="18" spans="1:10" s="65" customFormat="1" ht="16.5" thickBot="1">
      <c r="A18" s="251"/>
      <c r="B18" s="272"/>
      <c r="C18" s="105">
        <v>2020</v>
      </c>
      <c r="D18" s="177">
        <f t="shared" si="0"/>
        <v>48937.399999999994</v>
      </c>
      <c r="E18" s="179">
        <f>Жилье!E9</f>
        <v>14681.2</v>
      </c>
      <c r="F18" s="179">
        <f>Жилье!F9</f>
        <v>19575</v>
      </c>
      <c r="G18" s="180">
        <v>0</v>
      </c>
      <c r="H18" s="179">
        <f>Жилье!G9</f>
        <v>14681.2</v>
      </c>
      <c r="I18" s="273"/>
      <c r="J18" s="279"/>
    </row>
    <row r="19" spans="1:10" s="65" customFormat="1" ht="15.75" customHeight="1">
      <c r="A19" s="252" t="s">
        <v>135</v>
      </c>
      <c r="B19" s="261" t="s">
        <v>137</v>
      </c>
      <c r="C19" s="104" t="s">
        <v>30</v>
      </c>
      <c r="D19" s="176">
        <f>E19+F19+G19+H19</f>
        <v>537616.67999999993</v>
      </c>
      <c r="E19" s="181">
        <f>SUM(E20:E27)</f>
        <v>157860</v>
      </c>
      <c r="F19" s="181">
        <f>SUM(F20:F27)</f>
        <v>210480</v>
      </c>
      <c r="G19" s="181">
        <f>SUM(G20:G27)</f>
        <v>169276.68</v>
      </c>
      <c r="H19" s="181">
        <f>SUM(H20:H27)</f>
        <v>0</v>
      </c>
      <c r="I19" s="263" t="s">
        <v>105</v>
      </c>
      <c r="J19" s="274" t="s">
        <v>196</v>
      </c>
    </row>
    <row r="20" spans="1:10" s="65" customFormat="1" ht="16.5" customHeight="1">
      <c r="A20" s="249"/>
      <c r="B20" s="262"/>
      <c r="C20" s="124">
        <v>2013</v>
      </c>
      <c r="D20" s="177">
        <f>E20+F20+G20+H20</f>
        <v>0</v>
      </c>
      <c r="E20" s="178">
        <v>0</v>
      </c>
      <c r="F20" s="178">
        <v>0</v>
      </c>
      <c r="G20" s="178">
        <v>0</v>
      </c>
      <c r="H20" s="178">
        <v>0</v>
      </c>
      <c r="I20" s="264"/>
      <c r="J20" s="275"/>
    </row>
    <row r="21" spans="1:10" s="65" customFormat="1" ht="15.75">
      <c r="A21" s="249"/>
      <c r="B21" s="262"/>
      <c r="C21" s="124">
        <v>2014</v>
      </c>
      <c r="D21" s="177">
        <f>E21+F21+G21+H21</f>
        <v>20986.68</v>
      </c>
      <c r="E21" s="178">
        <f>E29+E30</f>
        <v>8850</v>
      </c>
      <c r="F21" s="178">
        <f t="shared" ref="F21:G21" si="1">F29+F30</f>
        <v>10000</v>
      </c>
      <c r="G21" s="178">
        <f t="shared" si="1"/>
        <v>2136.6799999999998</v>
      </c>
      <c r="H21" s="178">
        <f t="shared" ref="H21" si="2">H29+H30</f>
        <v>0</v>
      </c>
      <c r="I21" s="264"/>
      <c r="J21" s="275"/>
    </row>
    <row r="22" spans="1:10" s="65" customFormat="1" ht="15.75">
      <c r="A22" s="249"/>
      <c r="B22" s="262"/>
      <c r="C22" s="124">
        <v>2015</v>
      </c>
      <c r="D22" s="177">
        <f t="shared" ref="D22:D27" si="3">E22+F22+G22+H22</f>
        <v>119830</v>
      </c>
      <c r="E22" s="178">
        <f>E32</f>
        <v>33150</v>
      </c>
      <c r="F22" s="178">
        <f t="shared" ref="F22:G22" si="4">F32</f>
        <v>46000</v>
      </c>
      <c r="G22" s="178">
        <f t="shared" si="4"/>
        <v>40680</v>
      </c>
      <c r="H22" s="178">
        <f t="shared" ref="H22" si="5">H32</f>
        <v>0</v>
      </c>
      <c r="I22" s="264"/>
      <c r="J22" s="275"/>
    </row>
    <row r="23" spans="1:10" s="65" customFormat="1" ht="15.75">
      <c r="A23" s="249"/>
      <c r="B23" s="262"/>
      <c r="C23" s="124">
        <v>2016</v>
      </c>
      <c r="D23" s="177">
        <f t="shared" si="3"/>
        <v>83600</v>
      </c>
      <c r="E23" s="178">
        <f>E34+E37</f>
        <v>24000</v>
      </c>
      <c r="F23" s="178">
        <f t="shared" ref="F23:G23" si="6">F34+F37</f>
        <v>32000</v>
      </c>
      <c r="G23" s="178">
        <f t="shared" si="6"/>
        <v>27600</v>
      </c>
      <c r="H23" s="178">
        <f t="shared" ref="H23" si="7">H34+H37</f>
        <v>0</v>
      </c>
      <c r="I23" s="264"/>
      <c r="J23" s="275"/>
    </row>
    <row r="24" spans="1:10" s="65" customFormat="1" ht="15.75">
      <c r="A24" s="249"/>
      <c r="B24" s="262"/>
      <c r="C24" s="124">
        <v>2017</v>
      </c>
      <c r="D24" s="177">
        <f t="shared" si="3"/>
        <v>119700</v>
      </c>
      <c r="E24" s="178">
        <f>E38+E41</f>
        <v>34860</v>
      </c>
      <c r="F24" s="178">
        <f t="shared" ref="F24:G24" si="8">F38+F41</f>
        <v>46480</v>
      </c>
      <c r="G24" s="178">
        <f t="shared" si="8"/>
        <v>38360</v>
      </c>
      <c r="H24" s="178">
        <f t="shared" ref="H24" si="9">H38+H41</f>
        <v>0</v>
      </c>
      <c r="I24" s="264"/>
      <c r="J24" s="275"/>
    </row>
    <row r="25" spans="1:10" s="65" customFormat="1" ht="15.75">
      <c r="A25" s="249"/>
      <c r="B25" s="262"/>
      <c r="C25" s="124">
        <v>2018</v>
      </c>
      <c r="D25" s="177">
        <f t="shared" si="3"/>
        <v>95000</v>
      </c>
      <c r="E25" s="178">
        <f>E42</f>
        <v>28500</v>
      </c>
      <c r="F25" s="178">
        <f t="shared" ref="F25:G25" si="10">F42</f>
        <v>38000</v>
      </c>
      <c r="G25" s="178">
        <f t="shared" si="10"/>
        <v>28500</v>
      </c>
      <c r="H25" s="178">
        <f t="shared" ref="H25" si="11">H42</f>
        <v>0</v>
      </c>
      <c r="I25" s="264"/>
      <c r="J25" s="275"/>
    </row>
    <row r="26" spans="1:10" s="65" customFormat="1" ht="15.75">
      <c r="A26" s="249"/>
      <c r="B26" s="262"/>
      <c r="C26" s="124">
        <v>2019</v>
      </c>
      <c r="D26" s="177">
        <f t="shared" si="3"/>
        <v>3500</v>
      </c>
      <c r="E26" s="178">
        <f>E45</f>
        <v>0</v>
      </c>
      <c r="F26" s="178">
        <f t="shared" ref="F26:G26" si="12">F45</f>
        <v>0</v>
      </c>
      <c r="G26" s="178">
        <f t="shared" si="12"/>
        <v>3500</v>
      </c>
      <c r="H26" s="178">
        <f t="shared" ref="H26" si="13">H45</f>
        <v>0</v>
      </c>
      <c r="I26" s="264"/>
      <c r="J26" s="275"/>
    </row>
    <row r="27" spans="1:10" s="65" customFormat="1" ht="15.75">
      <c r="A27" s="250"/>
      <c r="B27" s="262"/>
      <c r="C27" s="124">
        <v>2020</v>
      </c>
      <c r="D27" s="177">
        <f t="shared" si="3"/>
        <v>95000</v>
      </c>
      <c r="E27" s="178">
        <f>E46</f>
        <v>28500</v>
      </c>
      <c r="F27" s="178">
        <f t="shared" ref="F27" si="14">F46</f>
        <v>38000</v>
      </c>
      <c r="G27" s="178">
        <f>G46</f>
        <v>28500</v>
      </c>
      <c r="H27" s="178">
        <f t="shared" ref="H27" si="15">H46</f>
        <v>0</v>
      </c>
      <c r="I27" s="264"/>
      <c r="J27" s="275"/>
    </row>
    <row r="28" spans="1:10" s="65" customFormat="1" ht="33.75" customHeight="1">
      <c r="A28" s="248" t="s">
        <v>136</v>
      </c>
      <c r="B28" s="136" t="s">
        <v>63</v>
      </c>
      <c r="C28" s="106" t="s">
        <v>47</v>
      </c>
      <c r="D28" s="182">
        <f>SUM(E28:G28)</f>
        <v>220816.68</v>
      </c>
      <c r="E28" s="182">
        <f>SUM(E29:E34)</f>
        <v>66000</v>
      </c>
      <c r="F28" s="182">
        <f t="shared" ref="F28:G28" si="16">SUM(F29:F34)</f>
        <v>88000</v>
      </c>
      <c r="G28" s="182">
        <f t="shared" si="16"/>
        <v>66816.679999999993</v>
      </c>
      <c r="H28" s="183">
        <f>SUM(H29:H38)</f>
        <v>0</v>
      </c>
      <c r="I28" s="125"/>
      <c r="J28" s="275"/>
    </row>
    <row r="29" spans="1:10" s="65" customFormat="1" ht="33" customHeight="1">
      <c r="A29" s="249"/>
      <c r="B29" s="137" t="s">
        <v>113</v>
      </c>
      <c r="C29" s="124">
        <v>2014</v>
      </c>
      <c r="D29" s="172">
        <f t="shared" ref="D29" si="17">SUM(E29:G29)</f>
        <v>816.68</v>
      </c>
      <c r="E29" s="172">
        <v>0</v>
      </c>
      <c r="F29" s="172">
        <v>0</v>
      </c>
      <c r="G29" s="172">
        <v>816.68</v>
      </c>
      <c r="H29" s="178">
        <v>0</v>
      </c>
      <c r="I29" s="127" t="s">
        <v>114</v>
      </c>
      <c r="J29" s="275"/>
    </row>
    <row r="30" spans="1:10" s="65" customFormat="1" ht="18" customHeight="1">
      <c r="A30" s="249"/>
      <c r="B30" s="153" t="s">
        <v>120</v>
      </c>
      <c r="C30" s="224">
        <v>2014</v>
      </c>
      <c r="D30" s="242">
        <f>SUM(E30:G31)</f>
        <v>20170</v>
      </c>
      <c r="E30" s="242">
        <v>8850</v>
      </c>
      <c r="F30" s="242">
        <v>10000</v>
      </c>
      <c r="G30" s="242">
        <v>1320</v>
      </c>
      <c r="H30" s="239">
        <v>0</v>
      </c>
      <c r="I30" s="148" t="s">
        <v>115</v>
      </c>
      <c r="J30" s="275"/>
    </row>
    <row r="31" spans="1:10" s="65" customFormat="1" ht="31.5" customHeight="1">
      <c r="A31" s="249"/>
      <c r="B31" s="153" t="s">
        <v>176</v>
      </c>
      <c r="C31" s="225"/>
      <c r="D31" s="245"/>
      <c r="E31" s="245"/>
      <c r="F31" s="245"/>
      <c r="G31" s="245"/>
      <c r="H31" s="245"/>
      <c r="I31" s="107" t="s">
        <v>177</v>
      </c>
      <c r="J31" s="275"/>
    </row>
    <row r="32" spans="1:10" s="65" customFormat="1" ht="18" customHeight="1">
      <c r="A32" s="249"/>
      <c r="B32" s="135" t="s">
        <v>178</v>
      </c>
      <c r="C32" s="224">
        <v>2015</v>
      </c>
      <c r="D32" s="242">
        <f>SUM(E32:G32)</f>
        <v>119830</v>
      </c>
      <c r="E32" s="242">
        <v>33150</v>
      </c>
      <c r="F32" s="242">
        <v>46000</v>
      </c>
      <c r="G32" s="242">
        <v>40680</v>
      </c>
      <c r="H32" s="239">
        <v>0</v>
      </c>
      <c r="I32" s="107" t="s">
        <v>114</v>
      </c>
      <c r="J32" s="275"/>
    </row>
    <row r="33" spans="1:10" s="65" customFormat="1" ht="33" customHeight="1">
      <c r="A33" s="249"/>
      <c r="B33" s="153" t="s">
        <v>176</v>
      </c>
      <c r="C33" s="213"/>
      <c r="D33" s="245"/>
      <c r="E33" s="245"/>
      <c r="F33" s="245"/>
      <c r="G33" s="245"/>
      <c r="H33" s="244"/>
      <c r="I33" s="107" t="s">
        <v>177</v>
      </c>
      <c r="J33" s="275"/>
    </row>
    <row r="34" spans="1:10" s="65" customFormat="1" ht="16.5" customHeight="1">
      <c r="A34" s="249"/>
      <c r="B34" s="135" t="s">
        <v>178</v>
      </c>
      <c r="C34" s="296">
        <v>2016</v>
      </c>
      <c r="D34" s="246">
        <f t="shared" ref="D34" si="18">SUM(E34:G34)</f>
        <v>80000</v>
      </c>
      <c r="E34" s="246">
        <v>24000</v>
      </c>
      <c r="F34" s="246">
        <v>32000</v>
      </c>
      <c r="G34" s="246">
        <v>24000</v>
      </c>
      <c r="H34" s="239">
        <v>0</v>
      </c>
      <c r="I34" s="107" t="s">
        <v>114</v>
      </c>
      <c r="J34" s="275"/>
    </row>
    <row r="35" spans="1:10" s="65" customFormat="1" ht="33.75" customHeight="1">
      <c r="A35" s="250"/>
      <c r="B35" s="153" t="s">
        <v>176</v>
      </c>
      <c r="C35" s="297"/>
      <c r="D35" s="247"/>
      <c r="E35" s="247"/>
      <c r="F35" s="247"/>
      <c r="G35" s="247"/>
      <c r="H35" s="244"/>
      <c r="I35" s="107" t="s">
        <v>177</v>
      </c>
      <c r="J35" s="276"/>
    </row>
    <row r="36" spans="1:10" s="65" customFormat="1" ht="33.75" customHeight="1">
      <c r="A36" s="259" t="s">
        <v>138</v>
      </c>
      <c r="B36" s="134" t="s">
        <v>64</v>
      </c>
      <c r="C36" s="110" t="s">
        <v>47</v>
      </c>
      <c r="D36" s="175">
        <f>E36+F36+G36</f>
        <v>119800</v>
      </c>
      <c r="E36" s="175">
        <f>E37+E38</f>
        <v>34860</v>
      </c>
      <c r="F36" s="175">
        <f>F37+F38</f>
        <v>46480</v>
      </c>
      <c r="G36" s="175">
        <f>G37+G38</f>
        <v>38460</v>
      </c>
      <c r="H36" s="183">
        <f>SUM(H37:H46)</f>
        <v>0</v>
      </c>
      <c r="I36" s="107"/>
      <c r="J36" s="129"/>
    </row>
    <row r="37" spans="1:10" s="65" customFormat="1" ht="15.75" customHeight="1">
      <c r="A37" s="249"/>
      <c r="B37" s="135" t="s">
        <v>96</v>
      </c>
      <c r="C37" s="124">
        <v>2016</v>
      </c>
      <c r="D37" s="172">
        <f>E37+F37+G37</f>
        <v>3600</v>
      </c>
      <c r="E37" s="172">
        <v>0</v>
      </c>
      <c r="F37" s="172">
        <v>0</v>
      </c>
      <c r="G37" s="172">
        <v>3600</v>
      </c>
      <c r="H37" s="178">
        <v>0</v>
      </c>
      <c r="I37" s="107" t="s">
        <v>114</v>
      </c>
      <c r="J37" s="129"/>
    </row>
    <row r="38" spans="1:10" s="65" customFormat="1" ht="15.75" customHeight="1">
      <c r="A38" s="249"/>
      <c r="B38" s="135" t="s">
        <v>178</v>
      </c>
      <c r="C38" s="224">
        <v>2017</v>
      </c>
      <c r="D38" s="242">
        <f>E38+F38+G38</f>
        <v>116200</v>
      </c>
      <c r="E38" s="242">
        <v>34860</v>
      </c>
      <c r="F38" s="242">
        <v>46480</v>
      </c>
      <c r="G38" s="242">
        <v>34860</v>
      </c>
      <c r="H38" s="239">
        <v>0</v>
      </c>
      <c r="I38" s="107" t="s">
        <v>114</v>
      </c>
      <c r="J38" s="150"/>
    </row>
    <row r="39" spans="1:10" s="65" customFormat="1" ht="32.25" customHeight="1">
      <c r="A39" s="250"/>
      <c r="B39" s="153" t="s">
        <v>176</v>
      </c>
      <c r="C39" s="225"/>
      <c r="D39" s="245"/>
      <c r="E39" s="245"/>
      <c r="F39" s="245"/>
      <c r="G39" s="245"/>
      <c r="H39" s="244"/>
      <c r="I39" s="107" t="s">
        <v>177</v>
      </c>
      <c r="J39" s="129"/>
    </row>
    <row r="40" spans="1:10" s="65" customFormat="1" ht="33.75" customHeight="1">
      <c r="A40" s="248" t="s">
        <v>139</v>
      </c>
      <c r="B40" s="134" t="s">
        <v>65</v>
      </c>
      <c r="C40" s="110" t="s">
        <v>47</v>
      </c>
      <c r="D40" s="175">
        <f>E40+F40+G40</f>
        <v>98500</v>
      </c>
      <c r="E40" s="175">
        <f>E41+E42</f>
        <v>28500</v>
      </c>
      <c r="F40" s="175">
        <f>F41+F42</f>
        <v>38000</v>
      </c>
      <c r="G40" s="175">
        <f>G41+G42</f>
        <v>32000</v>
      </c>
      <c r="H40" s="183">
        <f>SUM(H41:H50)</f>
        <v>0</v>
      </c>
      <c r="I40" s="107"/>
      <c r="J40" s="129"/>
    </row>
    <row r="41" spans="1:10" s="65" customFormat="1" ht="15.75" customHeight="1">
      <c r="A41" s="249"/>
      <c r="B41" s="135" t="s">
        <v>96</v>
      </c>
      <c r="C41" s="124">
        <v>2017</v>
      </c>
      <c r="D41" s="172">
        <f t="shared" ref="D41:D45" si="19">E41+F41+G41</f>
        <v>3500</v>
      </c>
      <c r="E41" s="172">
        <v>0</v>
      </c>
      <c r="F41" s="172">
        <v>0</v>
      </c>
      <c r="G41" s="172">
        <v>3500</v>
      </c>
      <c r="H41" s="178">
        <v>0</v>
      </c>
      <c r="I41" s="107" t="s">
        <v>114</v>
      </c>
      <c r="J41" s="129"/>
    </row>
    <row r="42" spans="1:10" s="65" customFormat="1" ht="15.75" customHeight="1">
      <c r="A42" s="249"/>
      <c r="B42" s="135" t="s">
        <v>178</v>
      </c>
      <c r="C42" s="224">
        <v>2018</v>
      </c>
      <c r="D42" s="242">
        <f>E42+F42+G42</f>
        <v>95000</v>
      </c>
      <c r="E42" s="242">
        <v>28500</v>
      </c>
      <c r="F42" s="242">
        <v>38000</v>
      </c>
      <c r="G42" s="242">
        <v>28500</v>
      </c>
      <c r="H42" s="239">
        <v>0</v>
      </c>
      <c r="I42" s="107" t="s">
        <v>114</v>
      </c>
      <c r="J42" s="150"/>
    </row>
    <row r="43" spans="1:10" s="65" customFormat="1" ht="32.25" customHeight="1">
      <c r="A43" s="250"/>
      <c r="B43" s="153" t="s">
        <v>176</v>
      </c>
      <c r="C43" s="225"/>
      <c r="D43" s="245"/>
      <c r="E43" s="245"/>
      <c r="F43" s="245"/>
      <c r="G43" s="245"/>
      <c r="H43" s="244"/>
      <c r="I43" s="107" t="s">
        <v>177</v>
      </c>
      <c r="J43" s="129"/>
    </row>
    <row r="44" spans="1:10" s="65" customFormat="1" ht="33" customHeight="1">
      <c r="A44" s="248" t="s">
        <v>140</v>
      </c>
      <c r="B44" s="134" t="s">
        <v>66</v>
      </c>
      <c r="C44" s="110" t="s">
        <v>47</v>
      </c>
      <c r="D44" s="175">
        <f t="shared" si="19"/>
        <v>98500</v>
      </c>
      <c r="E44" s="175">
        <f>E45+E46</f>
        <v>28500</v>
      </c>
      <c r="F44" s="175">
        <f>F45+F46</f>
        <v>38000</v>
      </c>
      <c r="G44" s="175">
        <f>G45+G46</f>
        <v>32000</v>
      </c>
      <c r="H44" s="183">
        <f>SUM(H45:H53)</f>
        <v>0</v>
      </c>
      <c r="I44" s="107"/>
      <c r="J44" s="129"/>
    </row>
    <row r="45" spans="1:10" s="65" customFormat="1" ht="15.75" customHeight="1">
      <c r="A45" s="249"/>
      <c r="B45" s="135" t="s">
        <v>96</v>
      </c>
      <c r="C45" s="124">
        <v>2019</v>
      </c>
      <c r="D45" s="172">
        <f t="shared" si="19"/>
        <v>3500</v>
      </c>
      <c r="E45" s="172">
        <v>0</v>
      </c>
      <c r="F45" s="172">
        <v>0</v>
      </c>
      <c r="G45" s="172">
        <v>3500</v>
      </c>
      <c r="H45" s="178">
        <v>0</v>
      </c>
      <c r="I45" s="107" t="s">
        <v>114</v>
      </c>
      <c r="J45" s="129"/>
    </row>
    <row r="46" spans="1:10" s="65" customFormat="1" ht="15.75" customHeight="1">
      <c r="A46" s="249"/>
      <c r="B46" s="135" t="s">
        <v>178</v>
      </c>
      <c r="C46" s="224">
        <v>2020</v>
      </c>
      <c r="D46" s="242">
        <f>E46+F46+G46</f>
        <v>95000</v>
      </c>
      <c r="E46" s="242">
        <v>28500</v>
      </c>
      <c r="F46" s="242">
        <v>38000</v>
      </c>
      <c r="G46" s="242">
        <v>28500</v>
      </c>
      <c r="H46" s="239">
        <v>0</v>
      </c>
      <c r="I46" s="107" t="s">
        <v>114</v>
      </c>
      <c r="J46" s="150"/>
    </row>
    <row r="47" spans="1:10" s="65" customFormat="1" ht="34.5" customHeight="1" thickBot="1">
      <c r="A47" s="251"/>
      <c r="B47" s="153" t="s">
        <v>176</v>
      </c>
      <c r="C47" s="241"/>
      <c r="D47" s="243"/>
      <c r="E47" s="243"/>
      <c r="F47" s="243"/>
      <c r="G47" s="243"/>
      <c r="H47" s="240"/>
      <c r="I47" s="107" t="s">
        <v>177</v>
      </c>
      <c r="J47" s="130"/>
    </row>
    <row r="48" spans="1:10" s="65" customFormat="1" ht="27" customHeight="1">
      <c r="A48" s="252" t="s">
        <v>142</v>
      </c>
      <c r="B48" s="261" t="s">
        <v>141</v>
      </c>
      <c r="C48" s="104" t="s">
        <v>30</v>
      </c>
      <c r="D48" s="176">
        <f>E48+F48+G48+H48</f>
        <v>18906.34</v>
      </c>
      <c r="E48" s="181">
        <f>SUM(E49:E56)</f>
        <v>5125.7</v>
      </c>
      <c r="F48" s="181">
        <f>SUM(F49:F56)</f>
        <v>7828</v>
      </c>
      <c r="G48" s="181">
        <f>SUM(G49:G56)</f>
        <v>5952.6399999999994</v>
      </c>
      <c r="H48" s="181">
        <v>0</v>
      </c>
      <c r="I48" s="235" t="s">
        <v>198</v>
      </c>
      <c r="J48" s="289" t="s">
        <v>197</v>
      </c>
    </row>
    <row r="49" spans="1:10" s="65" customFormat="1" ht="27" customHeight="1">
      <c r="A49" s="249"/>
      <c r="B49" s="262"/>
      <c r="C49" s="124">
        <v>2013</v>
      </c>
      <c r="D49" s="177">
        <f>E49+F49+G49+H49</f>
        <v>10216.1</v>
      </c>
      <c r="E49" s="178">
        <f>E58+E59+E61</f>
        <v>2800</v>
      </c>
      <c r="F49" s="178">
        <f t="shared" ref="F49:G49" si="20">F58+F59+F61</f>
        <v>5202</v>
      </c>
      <c r="G49" s="178">
        <f t="shared" si="20"/>
        <v>2214.1</v>
      </c>
      <c r="H49" s="178">
        <f>H58+H59+H61</f>
        <v>0</v>
      </c>
      <c r="I49" s="236"/>
      <c r="J49" s="290"/>
    </row>
    <row r="50" spans="1:10" s="65" customFormat="1" ht="27.75" customHeight="1">
      <c r="A50" s="249"/>
      <c r="B50" s="262"/>
      <c r="C50" s="124">
        <v>2014</v>
      </c>
      <c r="D50" s="177">
        <f t="shared" ref="D50:D266" si="21">E50+F50+G50+H50</f>
        <v>8690.24</v>
      </c>
      <c r="E50" s="178">
        <f>E62+E63</f>
        <v>2325.6999999999998</v>
      </c>
      <c r="F50" s="178">
        <f t="shared" ref="F50:G50" si="22">F62+F63</f>
        <v>2626</v>
      </c>
      <c r="G50" s="178">
        <f t="shared" si="22"/>
        <v>3738.54</v>
      </c>
      <c r="H50" s="178">
        <f>H62+H63</f>
        <v>0</v>
      </c>
      <c r="I50" s="237"/>
      <c r="J50" s="290"/>
    </row>
    <row r="51" spans="1:10" s="65" customFormat="1" ht="17.25" customHeight="1">
      <c r="A51" s="249"/>
      <c r="B51" s="262"/>
      <c r="C51" s="124">
        <v>2015</v>
      </c>
      <c r="D51" s="177">
        <f t="shared" si="21"/>
        <v>0</v>
      </c>
      <c r="E51" s="178">
        <v>0</v>
      </c>
      <c r="F51" s="178">
        <v>0</v>
      </c>
      <c r="G51" s="178">
        <v>0</v>
      </c>
      <c r="H51" s="178">
        <v>0</v>
      </c>
      <c r="I51" s="199"/>
      <c r="J51" s="290"/>
    </row>
    <row r="52" spans="1:10" s="65" customFormat="1" ht="18" customHeight="1">
      <c r="A52" s="249"/>
      <c r="B52" s="262"/>
      <c r="C52" s="124">
        <v>2016</v>
      </c>
      <c r="D52" s="177">
        <f t="shared" si="21"/>
        <v>0</v>
      </c>
      <c r="E52" s="178">
        <v>0</v>
      </c>
      <c r="F52" s="178">
        <v>0</v>
      </c>
      <c r="G52" s="178">
        <v>0</v>
      </c>
      <c r="H52" s="178">
        <v>0</v>
      </c>
      <c r="I52" s="199"/>
      <c r="J52" s="290"/>
    </row>
    <row r="53" spans="1:10" s="65" customFormat="1" ht="16.5" customHeight="1">
      <c r="A53" s="249"/>
      <c r="B53" s="262"/>
      <c r="C53" s="124">
        <v>2017</v>
      </c>
      <c r="D53" s="177">
        <f t="shared" si="21"/>
        <v>0</v>
      </c>
      <c r="E53" s="178">
        <v>0</v>
      </c>
      <c r="F53" s="178">
        <v>0</v>
      </c>
      <c r="G53" s="178">
        <v>0</v>
      </c>
      <c r="H53" s="178">
        <v>0</v>
      </c>
      <c r="I53" s="199"/>
      <c r="J53" s="290"/>
    </row>
    <row r="54" spans="1:10" s="65" customFormat="1" ht="18" customHeight="1">
      <c r="A54" s="249"/>
      <c r="B54" s="262"/>
      <c r="C54" s="124">
        <v>2018</v>
      </c>
      <c r="D54" s="177">
        <f t="shared" si="21"/>
        <v>0</v>
      </c>
      <c r="E54" s="178">
        <v>0</v>
      </c>
      <c r="F54" s="178">
        <v>0</v>
      </c>
      <c r="G54" s="178">
        <v>0</v>
      </c>
      <c r="H54" s="178">
        <v>0</v>
      </c>
      <c r="I54" s="199"/>
      <c r="J54" s="290"/>
    </row>
    <row r="55" spans="1:10" s="65" customFormat="1" ht="16.5" customHeight="1">
      <c r="A55" s="249"/>
      <c r="B55" s="262"/>
      <c r="C55" s="124">
        <v>2019</v>
      </c>
      <c r="D55" s="177">
        <f t="shared" si="21"/>
        <v>0</v>
      </c>
      <c r="E55" s="178">
        <v>0</v>
      </c>
      <c r="F55" s="178">
        <v>0</v>
      </c>
      <c r="G55" s="178">
        <v>0</v>
      </c>
      <c r="H55" s="178">
        <v>0</v>
      </c>
      <c r="I55" s="199"/>
      <c r="J55" s="290"/>
    </row>
    <row r="56" spans="1:10" s="65" customFormat="1" ht="18.75" customHeight="1">
      <c r="A56" s="250"/>
      <c r="B56" s="262"/>
      <c r="C56" s="124">
        <v>2020</v>
      </c>
      <c r="D56" s="177">
        <f t="shared" si="21"/>
        <v>0</v>
      </c>
      <c r="E56" s="178">
        <v>0</v>
      </c>
      <c r="F56" s="178">
        <v>0</v>
      </c>
      <c r="G56" s="178">
        <v>0</v>
      </c>
      <c r="H56" s="178">
        <v>0</v>
      </c>
      <c r="I56" s="200"/>
      <c r="J56" s="290"/>
    </row>
    <row r="57" spans="1:10" s="65" customFormat="1" ht="33.75" customHeight="1">
      <c r="A57" s="248" t="s">
        <v>151</v>
      </c>
      <c r="B57" s="140" t="s">
        <v>189</v>
      </c>
      <c r="C57" s="106" t="s">
        <v>47</v>
      </c>
      <c r="D57" s="175">
        <f>E57+F57+G57+H57</f>
        <v>9957.2000000000007</v>
      </c>
      <c r="E57" s="175">
        <f>SUM(E58:E59)</f>
        <v>2800</v>
      </c>
      <c r="F57" s="175">
        <f t="shared" ref="F57:H57" si="23">SUM(F58:F59)</f>
        <v>5202</v>
      </c>
      <c r="G57" s="175">
        <f t="shared" si="23"/>
        <v>1955.1999999999998</v>
      </c>
      <c r="H57" s="175">
        <f t="shared" si="23"/>
        <v>0</v>
      </c>
      <c r="I57" s="112"/>
      <c r="J57" s="171"/>
    </row>
    <row r="58" spans="1:10" s="65" customFormat="1" ht="49.5" customHeight="1">
      <c r="A58" s="249"/>
      <c r="B58" s="139" t="s">
        <v>186</v>
      </c>
      <c r="C58" s="123">
        <v>2013</v>
      </c>
      <c r="D58" s="184">
        <f>E58+F58+G58</f>
        <v>712.6</v>
      </c>
      <c r="E58" s="184">
        <v>0</v>
      </c>
      <c r="F58" s="184">
        <v>0</v>
      </c>
      <c r="G58" s="184">
        <v>712.6</v>
      </c>
      <c r="H58" s="178">
        <v>0</v>
      </c>
      <c r="I58" s="111" t="s">
        <v>199</v>
      </c>
      <c r="J58" s="129"/>
    </row>
    <row r="59" spans="1:10" s="65" customFormat="1" ht="21.75" customHeight="1">
      <c r="A59" s="250"/>
      <c r="B59" s="137" t="s">
        <v>187</v>
      </c>
      <c r="C59" s="170">
        <v>2013</v>
      </c>
      <c r="D59" s="172">
        <f>E59+F59+G59</f>
        <v>9244.6</v>
      </c>
      <c r="E59" s="172">
        <v>2800</v>
      </c>
      <c r="F59" s="172">
        <v>5202</v>
      </c>
      <c r="G59" s="172">
        <v>1242.5999999999999</v>
      </c>
      <c r="H59" s="196">
        <v>0</v>
      </c>
      <c r="I59" s="113" t="s">
        <v>116</v>
      </c>
      <c r="J59" s="109"/>
    </row>
    <row r="60" spans="1:10" s="65" customFormat="1" ht="33.75" customHeight="1">
      <c r="A60" s="248" t="s">
        <v>152</v>
      </c>
      <c r="B60" s="140" t="s">
        <v>190</v>
      </c>
      <c r="C60" s="106" t="s">
        <v>47</v>
      </c>
      <c r="D60" s="175">
        <f>E60+F60+G60</f>
        <v>8949.14</v>
      </c>
      <c r="E60" s="175">
        <f>SUM(E61:E64)</f>
        <v>2325.6999999999998</v>
      </c>
      <c r="F60" s="175">
        <f t="shared" ref="F60:G60" si="24">SUM(F61:F64)</f>
        <v>2626</v>
      </c>
      <c r="G60" s="175">
        <f t="shared" si="24"/>
        <v>3997.4399999999996</v>
      </c>
      <c r="H60" s="183">
        <v>0</v>
      </c>
      <c r="I60" s="112"/>
      <c r="J60" s="129"/>
    </row>
    <row r="61" spans="1:10" s="65" customFormat="1" ht="34.5" customHeight="1">
      <c r="A61" s="249"/>
      <c r="B61" s="141" t="s">
        <v>126</v>
      </c>
      <c r="C61" s="124">
        <v>2013</v>
      </c>
      <c r="D61" s="172">
        <f>E61+F61+G61</f>
        <v>258.89999999999998</v>
      </c>
      <c r="E61" s="172">
        <v>0</v>
      </c>
      <c r="F61" s="172">
        <v>0</v>
      </c>
      <c r="G61" s="172">
        <v>258.89999999999998</v>
      </c>
      <c r="H61" s="178">
        <v>0</v>
      </c>
      <c r="I61" s="113" t="s">
        <v>199</v>
      </c>
      <c r="J61" s="129"/>
    </row>
    <row r="62" spans="1:10" s="65" customFormat="1" ht="30.75" customHeight="1">
      <c r="A62" s="249"/>
      <c r="B62" s="137" t="s">
        <v>118</v>
      </c>
      <c r="C62" s="124">
        <v>2014</v>
      </c>
      <c r="D62" s="172">
        <f>E62+F62+G62</f>
        <v>200.3</v>
      </c>
      <c r="E62" s="172">
        <v>0</v>
      </c>
      <c r="F62" s="172">
        <v>0</v>
      </c>
      <c r="G62" s="172">
        <v>200.3</v>
      </c>
      <c r="H62" s="178">
        <v>0</v>
      </c>
      <c r="I62" s="114" t="s">
        <v>114</v>
      </c>
      <c r="J62" s="129"/>
    </row>
    <row r="63" spans="1:10" s="65" customFormat="1" ht="17.25" customHeight="1">
      <c r="A63" s="249"/>
      <c r="B63" s="135" t="s">
        <v>178</v>
      </c>
      <c r="C63" s="224">
        <v>2014</v>
      </c>
      <c r="D63" s="242">
        <f t="shared" ref="D63" si="25">E63+F63+G63</f>
        <v>8489.9399999999987</v>
      </c>
      <c r="E63" s="242">
        <v>2325.6999999999998</v>
      </c>
      <c r="F63" s="242">
        <v>2626</v>
      </c>
      <c r="G63" s="242">
        <v>3538.24</v>
      </c>
      <c r="H63" s="239">
        <v>0</v>
      </c>
      <c r="I63" s="107" t="s">
        <v>114</v>
      </c>
      <c r="J63" s="129"/>
    </row>
    <row r="64" spans="1:10" s="65" customFormat="1" ht="34.5" customHeight="1" thickBot="1">
      <c r="A64" s="250"/>
      <c r="B64" s="153" t="s">
        <v>176</v>
      </c>
      <c r="C64" s="225"/>
      <c r="D64" s="245"/>
      <c r="E64" s="245"/>
      <c r="F64" s="245"/>
      <c r="G64" s="245"/>
      <c r="H64" s="245"/>
      <c r="I64" s="107" t="s">
        <v>177</v>
      </c>
      <c r="J64" s="129"/>
    </row>
    <row r="65" spans="1:10" s="65" customFormat="1" ht="20.25" customHeight="1">
      <c r="A65" s="252" t="s">
        <v>143</v>
      </c>
      <c r="B65" s="261" t="s">
        <v>185</v>
      </c>
      <c r="C65" s="104" t="s">
        <v>33</v>
      </c>
      <c r="D65" s="176">
        <f>SUM(D66:D71)</f>
        <v>103200</v>
      </c>
      <c r="E65" s="176">
        <f t="shared" ref="E65:H65" si="26">SUM(E66:E71)</f>
        <v>29880</v>
      </c>
      <c r="F65" s="176">
        <f t="shared" si="26"/>
        <v>39840</v>
      </c>
      <c r="G65" s="176">
        <f t="shared" si="26"/>
        <v>33480</v>
      </c>
      <c r="H65" s="176">
        <f t="shared" si="26"/>
        <v>0</v>
      </c>
      <c r="I65" s="291" t="s">
        <v>188</v>
      </c>
      <c r="J65" s="293" t="s">
        <v>200</v>
      </c>
    </row>
    <row r="66" spans="1:10" s="65" customFormat="1" ht="15.75">
      <c r="A66" s="249"/>
      <c r="B66" s="262"/>
      <c r="C66" s="152">
        <v>2015</v>
      </c>
      <c r="D66" s="177">
        <f>E66+F66+G66+H66</f>
        <v>1800</v>
      </c>
      <c r="E66" s="178">
        <f>E73</f>
        <v>0</v>
      </c>
      <c r="F66" s="178">
        <f t="shared" ref="F66:G66" si="27">F73</f>
        <v>0</v>
      </c>
      <c r="G66" s="178">
        <f t="shared" si="27"/>
        <v>1800</v>
      </c>
      <c r="H66" s="178">
        <f t="shared" ref="H66" si="28">H73</f>
        <v>0</v>
      </c>
      <c r="I66" s="292"/>
      <c r="J66" s="294"/>
    </row>
    <row r="67" spans="1:10" s="65" customFormat="1" ht="15.75">
      <c r="A67" s="249"/>
      <c r="B67" s="262"/>
      <c r="C67" s="152">
        <v>2016</v>
      </c>
      <c r="D67" s="177">
        <f t="shared" si="21"/>
        <v>45000</v>
      </c>
      <c r="E67" s="178">
        <f>E74</f>
        <v>13500</v>
      </c>
      <c r="F67" s="178">
        <f t="shared" ref="F67:G67" si="29">F74</f>
        <v>18000</v>
      </c>
      <c r="G67" s="178">
        <f t="shared" si="29"/>
        <v>13500</v>
      </c>
      <c r="H67" s="178">
        <f t="shared" ref="H67" si="30">H74</f>
        <v>0</v>
      </c>
      <c r="I67" s="292"/>
      <c r="J67" s="294"/>
    </row>
    <row r="68" spans="1:10" s="65" customFormat="1" ht="15.75">
      <c r="A68" s="249"/>
      <c r="B68" s="262"/>
      <c r="C68" s="152">
        <v>2017</v>
      </c>
      <c r="D68" s="177">
        <f t="shared" si="21"/>
        <v>900</v>
      </c>
      <c r="E68" s="178">
        <f>E77</f>
        <v>0</v>
      </c>
      <c r="F68" s="178">
        <f t="shared" ref="F68:G68" si="31">F77</f>
        <v>0</v>
      </c>
      <c r="G68" s="178">
        <f t="shared" si="31"/>
        <v>900</v>
      </c>
      <c r="H68" s="178">
        <f t="shared" ref="H68" si="32">H77</f>
        <v>0</v>
      </c>
      <c r="I68" s="292"/>
      <c r="J68" s="294"/>
    </row>
    <row r="69" spans="1:10" s="65" customFormat="1" ht="15.75">
      <c r="A69" s="249"/>
      <c r="B69" s="262"/>
      <c r="C69" s="152">
        <v>2018</v>
      </c>
      <c r="D69" s="177">
        <f t="shared" si="21"/>
        <v>27300</v>
      </c>
      <c r="E69" s="178">
        <f>E78</f>
        <v>8190</v>
      </c>
      <c r="F69" s="178">
        <f t="shared" ref="F69:G69" si="33">F78</f>
        <v>10920</v>
      </c>
      <c r="G69" s="178">
        <f t="shared" si="33"/>
        <v>8190</v>
      </c>
      <c r="H69" s="178">
        <f t="shared" ref="H69" si="34">H78</f>
        <v>0</v>
      </c>
      <c r="I69" s="292"/>
      <c r="J69" s="294"/>
    </row>
    <row r="70" spans="1:10" s="65" customFormat="1" ht="15.75">
      <c r="A70" s="249"/>
      <c r="B70" s="262"/>
      <c r="C70" s="152">
        <v>2019</v>
      </c>
      <c r="D70" s="177">
        <f t="shared" si="21"/>
        <v>900</v>
      </c>
      <c r="E70" s="178">
        <f>E81</f>
        <v>0</v>
      </c>
      <c r="F70" s="178">
        <f t="shared" ref="F70:G70" si="35">F81</f>
        <v>0</v>
      </c>
      <c r="G70" s="178">
        <f t="shared" si="35"/>
        <v>900</v>
      </c>
      <c r="H70" s="178">
        <f t="shared" ref="H70" si="36">H81</f>
        <v>0</v>
      </c>
      <c r="I70" s="292"/>
      <c r="J70" s="294"/>
    </row>
    <row r="71" spans="1:10" s="65" customFormat="1" ht="15.75">
      <c r="A71" s="250"/>
      <c r="B71" s="262"/>
      <c r="C71" s="152">
        <v>2020</v>
      </c>
      <c r="D71" s="177">
        <f t="shared" si="21"/>
        <v>27300</v>
      </c>
      <c r="E71" s="178">
        <f>E82</f>
        <v>8190</v>
      </c>
      <c r="F71" s="178">
        <f t="shared" ref="F71:G71" si="37">F82</f>
        <v>10920</v>
      </c>
      <c r="G71" s="178">
        <f t="shared" si="37"/>
        <v>8190</v>
      </c>
      <c r="H71" s="178">
        <f t="shared" ref="H71" si="38">H82</f>
        <v>0</v>
      </c>
      <c r="I71" s="292"/>
      <c r="J71" s="295"/>
    </row>
    <row r="72" spans="1:10" s="65" customFormat="1" ht="36" customHeight="1">
      <c r="A72" s="248" t="s">
        <v>144</v>
      </c>
      <c r="B72" s="136" t="s">
        <v>76</v>
      </c>
      <c r="C72" s="116" t="s">
        <v>47</v>
      </c>
      <c r="D72" s="185">
        <f>E72+F72+G72</f>
        <v>46800</v>
      </c>
      <c r="E72" s="185">
        <f>E73+E74</f>
        <v>13500</v>
      </c>
      <c r="F72" s="185">
        <f>F73+F74</f>
        <v>18000</v>
      </c>
      <c r="G72" s="185">
        <f>G73+G74</f>
        <v>15300</v>
      </c>
      <c r="H72" s="183">
        <v>0</v>
      </c>
      <c r="I72" s="163"/>
      <c r="J72" s="161"/>
    </row>
    <row r="73" spans="1:10" s="65" customFormat="1" ht="19.5" customHeight="1">
      <c r="A73" s="249"/>
      <c r="B73" s="142" t="s">
        <v>96</v>
      </c>
      <c r="C73" s="151">
        <v>2015</v>
      </c>
      <c r="D73" s="186">
        <f t="shared" ref="D73:D81" si="39">E73+F73+G73</f>
        <v>1800</v>
      </c>
      <c r="E73" s="186">
        <v>0</v>
      </c>
      <c r="F73" s="186">
        <v>0</v>
      </c>
      <c r="G73" s="186">
        <v>1800</v>
      </c>
      <c r="H73" s="178">
        <v>0</v>
      </c>
      <c r="I73" s="164" t="s">
        <v>114</v>
      </c>
      <c r="J73" s="161"/>
    </row>
    <row r="74" spans="1:10" s="65" customFormat="1" ht="19.5" customHeight="1">
      <c r="A74" s="249"/>
      <c r="B74" s="135" t="s">
        <v>178</v>
      </c>
      <c r="C74" s="224">
        <v>2016</v>
      </c>
      <c r="D74" s="242">
        <f>E74+F74+G74</f>
        <v>45000</v>
      </c>
      <c r="E74" s="242">
        <v>13500</v>
      </c>
      <c r="F74" s="242">
        <v>18000</v>
      </c>
      <c r="G74" s="242">
        <v>13500</v>
      </c>
      <c r="H74" s="239">
        <v>0</v>
      </c>
      <c r="I74" s="164" t="s">
        <v>114</v>
      </c>
      <c r="J74" s="161"/>
    </row>
    <row r="75" spans="1:10" s="65" customFormat="1" ht="31.5">
      <c r="A75" s="250"/>
      <c r="B75" s="153" t="s">
        <v>176</v>
      </c>
      <c r="C75" s="225"/>
      <c r="D75" s="245"/>
      <c r="E75" s="245"/>
      <c r="F75" s="245"/>
      <c r="G75" s="245"/>
      <c r="H75" s="244"/>
      <c r="I75" s="164" t="s">
        <v>177</v>
      </c>
      <c r="J75" s="161"/>
    </row>
    <row r="76" spans="1:10" s="65" customFormat="1" ht="31.5">
      <c r="A76" s="248" t="s">
        <v>145</v>
      </c>
      <c r="B76" s="134" t="s">
        <v>77</v>
      </c>
      <c r="C76" s="117" t="s">
        <v>47</v>
      </c>
      <c r="D76" s="173">
        <f t="shared" si="39"/>
        <v>28200</v>
      </c>
      <c r="E76" s="173">
        <f>E77+E78</f>
        <v>8190</v>
      </c>
      <c r="F76" s="173">
        <f>F77+F78</f>
        <v>10920</v>
      </c>
      <c r="G76" s="173">
        <f>G77+G78</f>
        <v>9090</v>
      </c>
      <c r="H76" s="183">
        <v>0</v>
      </c>
      <c r="I76" s="165"/>
      <c r="J76" s="161"/>
    </row>
    <row r="77" spans="1:10" s="65" customFormat="1" ht="15.75">
      <c r="A77" s="249"/>
      <c r="B77" s="142" t="s">
        <v>96</v>
      </c>
      <c r="C77" s="151">
        <v>2017</v>
      </c>
      <c r="D77" s="186">
        <f t="shared" si="39"/>
        <v>900</v>
      </c>
      <c r="E77" s="186">
        <v>0</v>
      </c>
      <c r="F77" s="186">
        <v>0</v>
      </c>
      <c r="G77" s="186">
        <v>900</v>
      </c>
      <c r="H77" s="178">
        <v>0</v>
      </c>
      <c r="I77" s="164" t="s">
        <v>114</v>
      </c>
      <c r="J77" s="161"/>
    </row>
    <row r="78" spans="1:10" s="65" customFormat="1" ht="15.75">
      <c r="A78" s="249"/>
      <c r="B78" s="135" t="s">
        <v>178</v>
      </c>
      <c r="C78" s="224">
        <v>2018</v>
      </c>
      <c r="D78" s="242">
        <f>E78+F78+G78</f>
        <v>27300</v>
      </c>
      <c r="E78" s="242">
        <v>8190</v>
      </c>
      <c r="F78" s="242">
        <v>10920</v>
      </c>
      <c r="G78" s="242">
        <v>8190</v>
      </c>
      <c r="H78" s="239">
        <v>0</v>
      </c>
      <c r="I78" s="164" t="s">
        <v>114</v>
      </c>
      <c r="J78" s="161"/>
    </row>
    <row r="79" spans="1:10" s="65" customFormat="1" ht="31.5">
      <c r="A79" s="250"/>
      <c r="B79" s="153" t="s">
        <v>176</v>
      </c>
      <c r="C79" s="225"/>
      <c r="D79" s="245"/>
      <c r="E79" s="245"/>
      <c r="F79" s="245"/>
      <c r="G79" s="245"/>
      <c r="H79" s="244"/>
      <c r="I79" s="164" t="s">
        <v>177</v>
      </c>
      <c r="J79" s="161"/>
    </row>
    <row r="80" spans="1:10" s="65" customFormat="1" ht="31.5">
      <c r="A80" s="248" t="s">
        <v>146</v>
      </c>
      <c r="B80" s="134" t="s">
        <v>78</v>
      </c>
      <c r="C80" s="117" t="s">
        <v>47</v>
      </c>
      <c r="D80" s="173">
        <f t="shared" si="39"/>
        <v>28200</v>
      </c>
      <c r="E80" s="173">
        <f>E81+E82</f>
        <v>8190</v>
      </c>
      <c r="F80" s="173">
        <f>F81+F82</f>
        <v>10920</v>
      </c>
      <c r="G80" s="173">
        <f>G81+G82</f>
        <v>9090</v>
      </c>
      <c r="H80" s="183">
        <v>0</v>
      </c>
      <c r="I80" s="165"/>
      <c r="J80" s="161"/>
    </row>
    <row r="81" spans="1:10" s="65" customFormat="1" ht="15.75">
      <c r="A81" s="249"/>
      <c r="B81" s="142" t="s">
        <v>96</v>
      </c>
      <c r="C81" s="151">
        <v>2019</v>
      </c>
      <c r="D81" s="186">
        <f t="shared" si="39"/>
        <v>900</v>
      </c>
      <c r="E81" s="186">
        <v>0</v>
      </c>
      <c r="F81" s="186">
        <v>0</v>
      </c>
      <c r="G81" s="186">
        <v>900</v>
      </c>
      <c r="H81" s="178">
        <v>0</v>
      </c>
      <c r="I81" s="164" t="s">
        <v>114</v>
      </c>
      <c r="J81" s="161"/>
    </row>
    <row r="82" spans="1:10" s="65" customFormat="1" ht="15.75">
      <c r="A82" s="249"/>
      <c r="B82" s="135" t="s">
        <v>178</v>
      </c>
      <c r="C82" s="224">
        <v>2020</v>
      </c>
      <c r="D82" s="242">
        <f>E82+F82+G82</f>
        <v>27300</v>
      </c>
      <c r="E82" s="242">
        <v>8190</v>
      </c>
      <c r="F82" s="242">
        <v>10920</v>
      </c>
      <c r="G82" s="242">
        <v>8190</v>
      </c>
      <c r="H82" s="239">
        <v>0</v>
      </c>
      <c r="I82" s="164" t="s">
        <v>114</v>
      </c>
      <c r="J82" s="161"/>
    </row>
    <row r="83" spans="1:10" s="65" customFormat="1" ht="32.25" thickBot="1">
      <c r="A83" s="251"/>
      <c r="B83" s="166" t="s">
        <v>176</v>
      </c>
      <c r="C83" s="241"/>
      <c r="D83" s="243"/>
      <c r="E83" s="243"/>
      <c r="F83" s="243"/>
      <c r="G83" s="243"/>
      <c r="H83" s="240"/>
      <c r="I83" s="167" t="s">
        <v>177</v>
      </c>
      <c r="J83" s="162"/>
    </row>
    <row r="84" spans="1:10" s="65" customFormat="1" ht="15" customHeight="1">
      <c r="A84" s="252" t="s">
        <v>147</v>
      </c>
      <c r="B84" s="261" t="s">
        <v>148</v>
      </c>
      <c r="C84" s="104" t="s">
        <v>30</v>
      </c>
      <c r="D84" s="176">
        <f>E84+F84+G84+H84</f>
        <v>59004.4</v>
      </c>
      <c r="E84" s="181">
        <f>SUM(E85:E92)</f>
        <v>7368.6</v>
      </c>
      <c r="F84" s="181">
        <f>SUM(F85:F92)</f>
        <v>8878.4</v>
      </c>
      <c r="G84" s="181">
        <f>SUM(G85:G92)</f>
        <v>7273.4</v>
      </c>
      <c r="H84" s="181">
        <f>SUM(H85:H92)</f>
        <v>35484</v>
      </c>
      <c r="I84" s="263" t="s">
        <v>106</v>
      </c>
      <c r="J84" s="277" t="s">
        <v>201</v>
      </c>
    </row>
    <row r="85" spans="1:10" s="65" customFormat="1" ht="15.75">
      <c r="A85" s="249"/>
      <c r="B85" s="262"/>
      <c r="C85" s="124">
        <v>2013</v>
      </c>
      <c r="D85" s="177">
        <f>E85+F85+G85+H85</f>
        <v>878.8</v>
      </c>
      <c r="E85" s="178">
        <f>E94+E96</f>
        <v>36</v>
      </c>
      <c r="F85" s="178">
        <f t="shared" ref="F85:H85" si="40">F94+F96</f>
        <v>74</v>
      </c>
      <c r="G85" s="178">
        <f t="shared" si="40"/>
        <v>768.8</v>
      </c>
      <c r="H85" s="178">
        <f t="shared" si="40"/>
        <v>0</v>
      </c>
      <c r="I85" s="264"/>
      <c r="J85" s="278"/>
    </row>
    <row r="86" spans="1:10" s="65" customFormat="1" ht="15.75">
      <c r="A86" s="249"/>
      <c r="B86" s="262"/>
      <c r="C86" s="124">
        <v>2014</v>
      </c>
      <c r="D86" s="177">
        <f>E86+F86+G86+H86</f>
        <v>2814.5120000000002</v>
      </c>
      <c r="E86" s="187">
        <f>E97+E98</f>
        <v>1222</v>
      </c>
      <c r="F86" s="187">
        <f t="shared" ref="F86:H86" si="41">F97+F98</f>
        <v>1378</v>
      </c>
      <c r="G86" s="187">
        <f t="shared" si="41"/>
        <v>214.512</v>
      </c>
      <c r="H86" s="187">
        <f t="shared" si="41"/>
        <v>0</v>
      </c>
      <c r="I86" s="264"/>
      <c r="J86" s="278"/>
    </row>
    <row r="87" spans="1:10" s="65" customFormat="1" ht="15.75">
      <c r="A87" s="249"/>
      <c r="B87" s="262"/>
      <c r="C87" s="124">
        <v>2015</v>
      </c>
      <c r="D87" s="177">
        <f t="shared" si="21"/>
        <v>7547.0879999999997</v>
      </c>
      <c r="E87" s="178">
        <f>E100</f>
        <v>3506.6</v>
      </c>
      <c r="F87" s="178">
        <f t="shared" ref="F87:H87" si="42">F100</f>
        <v>3954.4</v>
      </c>
      <c r="G87" s="178">
        <f t="shared" si="42"/>
        <v>86.087999999999994</v>
      </c>
      <c r="H87" s="178">
        <f t="shared" si="42"/>
        <v>0</v>
      </c>
      <c r="I87" s="264"/>
      <c r="J87" s="278"/>
    </row>
    <row r="88" spans="1:10" s="65" customFormat="1" ht="15.75">
      <c r="A88" s="249"/>
      <c r="B88" s="262"/>
      <c r="C88" s="124">
        <v>2016</v>
      </c>
      <c r="D88" s="177">
        <f t="shared" si="21"/>
        <v>19100</v>
      </c>
      <c r="E88" s="178">
        <f>E103+E105+E107</f>
        <v>1500</v>
      </c>
      <c r="F88" s="178">
        <f t="shared" ref="F88:H88" si="43">F103+F105+F107</f>
        <v>2000</v>
      </c>
      <c r="G88" s="178">
        <f t="shared" si="43"/>
        <v>5100</v>
      </c>
      <c r="H88" s="178">
        <f t="shared" si="43"/>
        <v>10500</v>
      </c>
      <c r="I88" s="264"/>
      <c r="J88" s="278"/>
    </row>
    <row r="89" spans="1:10" s="65" customFormat="1" ht="15.75">
      <c r="A89" s="249"/>
      <c r="B89" s="262"/>
      <c r="C89" s="124">
        <v>2017</v>
      </c>
      <c r="D89" s="177">
        <f t="shared" si="21"/>
        <v>28664</v>
      </c>
      <c r="E89" s="178">
        <f>E108+E110</f>
        <v>1104</v>
      </c>
      <c r="F89" s="178">
        <f t="shared" ref="F89:H89" si="44">F108+F110</f>
        <v>1472</v>
      </c>
      <c r="G89" s="178">
        <f t="shared" si="44"/>
        <v>1104</v>
      </c>
      <c r="H89" s="178">
        <f t="shared" si="44"/>
        <v>24984</v>
      </c>
      <c r="I89" s="264"/>
      <c r="J89" s="278"/>
    </row>
    <row r="90" spans="1:10" s="65" customFormat="1" ht="15.75">
      <c r="A90" s="249"/>
      <c r="B90" s="262"/>
      <c r="C90" s="124">
        <v>2018</v>
      </c>
      <c r="D90" s="177">
        <f t="shared" si="21"/>
        <v>0</v>
      </c>
      <c r="E90" s="178">
        <v>0</v>
      </c>
      <c r="F90" s="178">
        <v>0</v>
      </c>
      <c r="G90" s="178">
        <v>0</v>
      </c>
      <c r="H90" s="178">
        <v>0</v>
      </c>
      <c r="I90" s="264"/>
      <c r="J90" s="278"/>
    </row>
    <row r="91" spans="1:10" s="65" customFormat="1" ht="15.75">
      <c r="A91" s="249"/>
      <c r="B91" s="262"/>
      <c r="C91" s="124">
        <v>2019</v>
      </c>
      <c r="D91" s="177">
        <f t="shared" si="21"/>
        <v>0</v>
      </c>
      <c r="E91" s="178">
        <v>0</v>
      </c>
      <c r="F91" s="178">
        <v>0</v>
      </c>
      <c r="G91" s="178">
        <v>0</v>
      </c>
      <c r="H91" s="178">
        <v>0</v>
      </c>
      <c r="I91" s="264"/>
      <c r="J91" s="278"/>
    </row>
    <row r="92" spans="1:10" s="65" customFormat="1" ht="15.75">
      <c r="A92" s="250"/>
      <c r="B92" s="262"/>
      <c r="C92" s="124">
        <v>2020</v>
      </c>
      <c r="D92" s="177">
        <f t="shared" si="21"/>
        <v>0</v>
      </c>
      <c r="E92" s="178">
        <v>0</v>
      </c>
      <c r="F92" s="178">
        <v>0</v>
      </c>
      <c r="G92" s="178">
        <v>0</v>
      </c>
      <c r="H92" s="178">
        <v>0</v>
      </c>
      <c r="I92" s="264"/>
      <c r="J92" s="288"/>
    </row>
    <row r="93" spans="1:10" s="65" customFormat="1" ht="18.75" customHeight="1">
      <c r="A93" s="248" t="s">
        <v>149</v>
      </c>
      <c r="B93" s="136" t="s">
        <v>46</v>
      </c>
      <c r="C93" s="116" t="s">
        <v>47</v>
      </c>
      <c r="D93" s="185">
        <f>D94</f>
        <v>122.8</v>
      </c>
      <c r="E93" s="185">
        <f t="shared" ref="E93:H93" si="45">E94</f>
        <v>36</v>
      </c>
      <c r="F93" s="185">
        <f t="shared" si="45"/>
        <v>74</v>
      </c>
      <c r="G93" s="185">
        <f t="shared" si="45"/>
        <v>12.8</v>
      </c>
      <c r="H93" s="185">
        <f t="shared" si="45"/>
        <v>0</v>
      </c>
      <c r="I93" s="118"/>
      <c r="J93" s="129"/>
    </row>
    <row r="94" spans="1:10" s="65" customFormat="1" ht="47.25" customHeight="1">
      <c r="A94" s="250"/>
      <c r="B94" s="141" t="s">
        <v>8</v>
      </c>
      <c r="C94" s="124">
        <v>2013</v>
      </c>
      <c r="D94" s="172">
        <f t="shared" ref="D94" si="46">E94+F94+G94+H94</f>
        <v>122.8</v>
      </c>
      <c r="E94" s="172">
        <v>36</v>
      </c>
      <c r="F94" s="172">
        <v>74</v>
      </c>
      <c r="G94" s="172">
        <v>12.8</v>
      </c>
      <c r="H94" s="172">
        <v>0</v>
      </c>
      <c r="I94" s="113" t="s">
        <v>199</v>
      </c>
      <c r="J94" s="129"/>
    </row>
    <row r="95" spans="1:10" s="65" customFormat="1" ht="19.5" customHeight="1">
      <c r="A95" s="248" t="s">
        <v>150</v>
      </c>
      <c r="B95" s="134" t="s">
        <v>98</v>
      </c>
      <c r="C95" s="117" t="s">
        <v>47</v>
      </c>
      <c r="D95" s="173">
        <f>D96+D97+D98+D99+D100</f>
        <v>11117.599999999999</v>
      </c>
      <c r="E95" s="173">
        <f>E96+E97+E98+E99+E100</f>
        <v>4728.6000000000004</v>
      </c>
      <c r="F95" s="173">
        <f>F96+F97+F98+F99+F100</f>
        <v>5332.4</v>
      </c>
      <c r="G95" s="173">
        <f>G96+G97+G98+G99+G100</f>
        <v>1056.5999999999999</v>
      </c>
      <c r="H95" s="173">
        <f t="shared" ref="H95" si="47">H96+H97</f>
        <v>0</v>
      </c>
      <c r="I95" s="119"/>
      <c r="J95" s="129"/>
    </row>
    <row r="96" spans="1:10" s="65" customFormat="1" ht="48" customHeight="1">
      <c r="A96" s="249"/>
      <c r="B96" s="141" t="s">
        <v>48</v>
      </c>
      <c r="C96" s="124">
        <v>2013</v>
      </c>
      <c r="D96" s="172">
        <f>E96+F96+G96+H96</f>
        <v>756</v>
      </c>
      <c r="E96" s="172">
        <v>0</v>
      </c>
      <c r="F96" s="172">
        <v>0</v>
      </c>
      <c r="G96" s="172">
        <v>756</v>
      </c>
      <c r="H96" s="172">
        <v>0</v>
      </c>
      <c r="I96" s="113" t="s">
        <v>199</v>
      </c>
      <c r="J96" s="129"/>
    </row>
    <row r="97" spans="1:10" s="65" customFormat="1" ht="31.5">
      <c r="A97" s="249"/>
      <c r="B97" s="137" t="s">
        <v>119</v>
      </c>
      <c r="C97" s="124">
        <v>2014</v>
      </c>
      <c r="D97" s="172">
        <f t="shared" ref="D97:D110" si="48">E97+F97+G97+H97</f>
        <v>89.512</v>
      </c>
      <c r="E97" s="172">
        <v>0</v>
      </c>
      <c r="F97" s="172">
        <v>0</v>
      </c>
      <c r="G97" s="172">
        <v>89.512</v>
      </c>
      <c r="H97" s="172">
        <v>0</v>
      </c>
      <c r="I97" s="114" t="s">
        <v>114</v>
      </c>
      <c r="J97" s="129"/>
    </row>
    <row r="98" spans="1:10" s="65" customFormat="1" ht="18" customHeight="1">
      <c r="A98" s="249"/>
      <c r="B98" s="135" t="s">
        <v>178</v>
      </c>
      <c r="C98" s="224">
        <v>2014</v>
      </c>
      <c r="D98" s="242">
        <f>E98+F98+G98+H98</f>
        <v>2725</v>
      </c>
      <c r="E98" s="242">
        <v>1222</v>
      </c>
      <c r="F98" s="242">
        <v>1378</v>
      </c>
      <c r="G98" s="242">
        <v>125</v>
      </c>
      <c r="H98" s="242">
        <v>0</v>
      </c>
      <c r="I98" s="107" t="s">
        <v>114</v>
      </c>
      <c r="J98" s="129"/>
    </row>
    <row r="99" spans="1:10" s="65" customFormat="1" ht="30.75" customHeight="1">
      <c r="A99" s="249"/>
      <c r="B99" s="153" t="s">
        <v>176</v>
      </c>
      <c r="C99" s="225"/>
      <c r="D99" s="245"/>
      <c r="E99" s="245"/>
      <c r="F99" s="245"/>
      <c r="G99" s="245"/>
      <c r="H99" s="245"/>
      <c r="I99" s="107" t="s">
        <v>177</v>
      </c>
      <c r="J99" s="129"/>
    </row>
    <row r="100" spans="1:10" s="65" customFormat="1" ht="17.25" customHeight="1">
      <c r="A100" s="249"/>
      <c r="B100" s="135" t="s">
        <v>178</v>
      </c>
      <c r="C100" s="224">
        <v>2015</v>
      </c>
      <c r="D100" s="242">
        <f>E100+F100+G100+H100</f>
        <v>7547.0879999999997</v>
      </c>
      <c r="E100" s="242">
        <v>3506.6</v>
      </c>
      <c r="F100" s="242">
        <v>3954.4</v>
      </c>
      <c r="G100" s="242">
        <v>86.087999999999994</v>
      </c>
      <c r="H100" s="242">
        <v>0</v>
      </c>
      <c r="I100" s="107" t="s">
        <v>114</v>
      </c>
      <c r="J100" s="150"/>
    </row>
    <row r="101" spans="1:10" s="65" customFormat="1" ht="31.5">
      <c r="A101" s="250"/>
      <c r="B101" s="153" t="s">
        <v>176</v>
      </c>
      <c r="C101" s="225"/>
      <c r="D101" s="245"/>
      <c r="E101" s="245"/>
      <c r="F101" s="245"/>
      <c r="G101" s="245"/>
      <c r="H101" s="245"/>
      <c r="I101" s="107" t="s">
        <v>177</v>
      </c>
      <c r="J101" s="129"/>
    </row>
    <row r="102" spans="1:10" s="65" customFormat="1" ht="19.5" customHeight="1">
      <c r="A102" s="254" t="s">
        <v>159</v>
      </c>
      <c r="B102" s="154" t="s">
        <v>99</v>
      </c>
      <c r="C102" s="117" t="s">
        <v>47</v>
      </c>
      <c r="D102" s="173">
        <f>D103+D105</f>
        <v>15500</v>
      </c>
      <c r="E102" s="173">
        <f>E103+E105</f>
        <v>1500</v>
      </c>
      <c r="F102" s="173">
        <f>F103+F105</f>
        <v>2000</v>
      </c>
      <c r="G102" s="173">
        <f>G103+G105</f>
        <v>1500</v>
      </c>
      <c r="H102" s="173">
        <f>H103+H105</f>
        <v>10500</v>
      </c>
      <c r="I102" s="119"/>
      <c r="J102" s="129"/>
    </row>
    <row r="103" spans="1:10" s="65" customFormat="1" ht="19.5" customHeight="1">
      <c r="A103" s="253"/>
      <c r="B103" s="153" t="s">
        <v>178</v>
      </c>
      <c r="C103" s="224">
        <v>2016</v>
      </c>
      <c r="D103" s="242">
        <f>E103+F103+G103+H103</f>
        <v>5000</v>
      </c>
      <c r="E103" s="242">
        <v>1500</v>
      </c>
      <c r="F103" s="242">
        <v>2000</v>
      </c>
      <c r="G103" s="242">
        <v>1500</v>
      </c>
      <c r="H103" s="242">
        <v>0</v>
      </c>
      <c r="I103" s="107" t="s">
        <v>114</v>
      </c>
      <c r="J103" s="150"/>
    </row>
    <row r="104" spans="1:10" s="65" customFormat="1" ht="31.5">
      <c r="A104" s="253"/>
      <c r="B104" s="153" t="s">
        <v>176</v>
      </c>
      <c r="C104" s="225"/>
      <c r="D104" s="245"/>
      <c r="E104" s="245"/>
      <c r="F104" s="245"/>
      <c r="G104" s="245"/>
      <c r="H104" s="245"/>
      <c r="I104" s="107" t="s">
        <v>177</v>
      </c>
      <c r="J104" s="129"/>
    </row>
    <row r="105" spans="1:10" s="65" customFormat="1" ht="31.5">
      <c r="A105" s="255"/>
      <c r="B105" s="155" t="s">
        <v>49</v>
      </c>
      <c r="C105" s="124">
        <v>2016</v>
      </c>
      <c r="D105" s="172">
        <f t="shared" si="48"/>
        <v>10500</v>
      </c>
      <c r="E105" s="172">
        <v>0</v>
      </c>
      <c r="F105" s="172">
        <v>0</v>
      </c>
      <c r="G105" s="172">
        <v>0</v>
      </c>
      <c r="H105" s="172">
        <v>10500</v>
      </c>
      <c r="I105" s="114"/>
      <c r="J105" s="129"/>
    </row>
    <row r="106" spans="1:10" s="65" customFormat="1" ht="19.5" customHeight="1">
      <c r="A106" s="253" t="s">
        <v>160</v>
      </c>
      <c r="B106" s="154" t="s">
        <v>100</v>
      </c>
      <c r="C106" s="117" t="s">
        <v>47</v>
      </c>
      <c r="D106" s="173">
        <f>D107+D108+D110</f>
        <v>32264</v>
      </c>
      <c r="E106" s="173">
        <f>E107+E108+E110</f>
        <v>1104</v>
      </c>
      <c r="F106" s="173">
        <f>F107+F108+F110</f>
        <v>1472</v>
      </c>
      <c r="G106" s="173">
        <f>G107+G108+G110</f>
        <v>4704</v>
      </c>
      <c r="H106" s="173">
        <f>H107+H108+H110</f>
        <v>24984</v>
      </c>
      <c r="I106" s="119"/>
      <c r="J106" s="129"/>
    </row>
    <row r="107" spans="1:10" s="65" customFormat="1" ht="15.75">
      <c r="A107" s="253"/>
      <c r="B107" s="155" t="s">
        <v>48</v>
      </c>
      <c r="C107" s="124">
        <v>2016</v>
      </c>
      <c r="D107" s="172">
        <f t="shared" si="48"/>
        <v>3600</v>
      </c>
      <c r="E107" s="172">
        <v>0</v>
      </c>
      <c r="F107" s="172">
        <v>0</v>
      </c>
      <c r="G107" s="172">
        <v>3600</v>
      </c>
      <c r="H107" s="172">
        <v>0</v>
      </c>
      <c r="I107" s="114" t="s">
        <v>114</v>
      </c>
      <c r="J107" s="129"/>
    </row>
    <row r="108" spans="1:10" s="65" customFormat="1" ht="15.75">
      <c r="A108" s="253"/>
      <c r="B108" s="153" t="s">
        <v>178</v>
      </c>
      <c r="C108" s="224">
        <v>2017</v>
      </c>
      <c r="D108" s="242">
        <f>E108+F108+G108+H108</f>
        <v>3680</v>
      </c>
      <c r="E108" s="242">
        <v>1104</v>
      </c>
      <c r="F108" s="242">
        <v>1472</v>
      </c>
      <c r="G108" s="242">
        <v>1104</v>
      </c>
      <c r="H108" s="242">
        <v>0</v>
      </c>
      <c r="I108" s="107" t="s">
        <v>114</v>
      </c>
      <c r="J108" s="150"/>
    </row>
    <row r="109" spans="1:10" s="65" customFormat="1" ht="31.5">
      <c r="A109" s="253"/>
      <c r="B109" s="153" t="s">
        <v>176</v>
      </c>
      <c r="C109" s="225"/>
      <c r="D109" s="245"/>
      <c r="E109" s="245"/>
      <c r="F109" s="245"/>
      <c r="G109" s="245"/>
      <c r="H109" s="245"/>
      <c r="I109" s="107" t="s">
        <v>177</v>
      </c>
      <c r="J109" s="129"/>
    </row>
    <row r="110" spans="1:10" s="65" customFormat="1" ht="32.25" thickBot="1">
      <c r="A110" s="256"/>
      <c r="B110" s="156" t="s">
        <v>49</v>
      </c>
      <c r="C110" s="105">
        <v>2017</v>
      </c>
      <c r="D110" s="188">
        <f t="shared" si="48"/>
        <v>24984</v>
      </c>
      <c r="E110" s="188">
        <v>0</v>
      </c>
      <c r="F110" s="188">
        <v>0</v>
      </c>
      <c r="G110" s="188">
        <v>0</v>
      </c>
      <c r="H110" s="188">
        <v>24984</v>
      </c>
      <c r="I110" s="120"/>
      <c r="J110" s="130"/>
    </row>
    <row r="111" spans="1:10" s="65" customFormat="1" ht="17.25" customHeight="1">
      <c r="A111" s="252" t="s">
        <v>154</v>
      </c>
      <c r="B111" s="261" t="s">
        <v>153</v>
      </c>
      <c r="C111" s="104" t="s">
        <v>30</v>
      </c>
      <c r="D111" s="176">
        <f>E111+F111+G111+H111</f>
        <v>277221.3</v>
      </c>
      <c r="E111" s="181">
        <f>E112+E113+E114+E115+E116+E117+E118+E119</f>
        <v>90066</v>
      </c>
      <c r="F111" s="181">
        <f t="shared" ref="F111:G111" si="49">F112+F113+F114+F115+F116+F117+F118+F119</f>
        <v>114069</v>
      </c>
      <c r="G111" s="181">
        <f t="shared" si="49"/>
        <v>73086.3</v>
      </c>
      <c r="H111" s="181">
        <f>H112+H113+H114+H115+H116+H117+H118+H119</f>
        <v>0</v>
      </c>
      <c r="I111" s="263" t="s">
        <v>106</v>
      </c>
      <c r="J111" s="277" t="s">
        <v>61</v>
      </c>
    </row>
    <row r="112" spans="1:10" s="65" customFormat="1" ht="15.75">
      <c r="A112" s="249"/>
      <c r="B112" s="262"/>
      <c r="C112" s="124">
        <v>2013</v>
      </c>
      <c r="D112" s="177">
        <f>E112+F112+G112+H112</f>
        <v>33348.58</v>
      </c>
      <c r="E112" s="178">
        <f>E121+E139+E146+E157+E164+E172+E177+E179+E185+E187+E246</f>
        <v>13479.099999999999</v>
      </c>
      <c r="F112" s="178">
        <f t="shared" ref="F112:G112" si="50">F121+F139+F146+F157+F164+F172+F177+F179+F185+F187+F246</f>
        <v>15214.2</v>
      </c>
      <c r="G112" s="178">
        <f t="shared" si="50"/>
        <v>4655.28</v>
      </c>
      <c r="H112" s="178">
        <f t="shared" ref="H112" si="51">H121+H139+H146+H157+H164+H172+H177+H179+H185+H187+H246</f>
        <v>0</v>
      </c>
      <c r="I112" s="264"/>
      <c r="J112" s="278"/>
    </row>
    <row r="113" spans="1:10" s="65" customFormat="1" ht="15.75">
      <c r="A113" s="249"/>
      <c r="B113" s="262"/>
      <c r="C113" s="124">
        <v>2014</v>
      </c>
      <c r="D113" s="177">
        <f t="shared" si="21"/>
        <v>8377.5079999999998</v>
      </c>
      <c r="E113" s="178">
        <f>E122+E123+E124+E140+E147+E158+E165+E166+E167</f>
        <v>3130.2</v>
      </c>
      <c r="F113" s="178">
        <f t="shared" ref="F113:G113" si="52">F122+F123+F124+F140+F147+F158+F165+F166+F167</f>
        <v>3529.8</v>
      </c>
      <c r="G113" s="178">
        <f t="shared" si="52"/>
        <v>1717.5080000000003</v>
      </c>
      <c r="H113" s="178">
        <f t="shared" ref="H113" si="53">H122+H123+H124+H140+H147+H158+H165+H166+H167</f>
        <v>0</v>
      </c>
      <c r="I113" s="264"/>
      <c r="J113" s="278"/>
    </row>
    <row r="114" spans="1:10" s="65" customFormat="1" ht="15.75">
      <c r="A114" s="249"/>
      <c r="B114" s="262"/>
      <c r="C114" s="124">
        <v>2015</v>
      </c>
      <c r="D114" s="177">
        <f t="shared" si="21"/>
        <v>56710.008999999998</v>
      </c>
      <c r="E114" s="178">
        <f>E126+E141+E148+E159+E169+E174+E173+E189+E190+E201+E202+E219+E232+E233</f>
        <v>15870.7</v>
      </c>
      <c r="F114" s="178">
        <f t="shared" ref="F114:G114" si="54">F126+F141+F148+F159+F169+F174+F173+F189+F190+F201+F202+F219+F232+F233</f>
        <v>21440.799999999999</v>
      </c>
      <c r="G114" s="178">
        <f t="shared" si="54"/>
        <v>19398.508999999998</v>
      </c>
      <c r="H114" s="178">
        <f t="shared" ref="H114" si="55">H126+H141+H148+H159+H169+H174+H173+H189+H190+H201+H202+H219+H232+H233</f>
        <v>0</v>
      </c>
      <c r="I114" s="264"/>
      <c r="J114" s="278"/>
    </row>
    <row r="115" spans="1:10" s="65" customFormat="1" ht="15.75">
      <c r="A115" s="249"/>
      <c r="B115" s="262"/>
      <c r="C115" s="124">
        <v>2016</v>
      </c>
      <c r="D115" s="177">
        <f t="shared" si="21"/>
        <v>26810</v>
      </c>
      <c r="E115" s="178">
        <f>E128+E143+E150+E161+E192+E204+E211+E222+E235</f>
        <v>7500</v>
      </c>
      <c r="F115" s="178">
        <f t="shared" ref="F115:G115" si="56">F128+F143+F150+F161+F192+F204+F211+F222+F235</f>
        <v>10000</v>
      </c>
      <c r="G115" s="178">
        <f t="shared" si="56"/>
        <v>9310</v>
      </c>
      <c r="H115" s="178">
        <f t="shared" ref="H115" si="57">H128+H143+H150+H161+H192+H204+H211+H222+H235</f>
        <v>0</v>
      </c>
      <c r="I115" s="264"/>
      <c r="J115" s="278"/>
    </row>
    <row r="116" spans="1:10" s="65" customFormat="1" ht="15.75">
      <c r="A116" s="249"/>
      <c r="B116" s="262"/>
      <c r="C116" s="124">
        <v>2017</v>
      </c>
      <c r="D116" s="177">
        <f t="shared" si="21"/>
        <v>30000</v>
      </c>
      <c r="E116" s="178">
        <f>E130+E152+E194+E206+E212+E223+E237+E247</f>
        <v>9000</v>
      </c>
      <c r="F116" s="178">
        <f t="shared" ref="F116:G116" si="58">F130+F152+F194+F206+F212+F223+F237+F247</f>
        <v>12000</v>
      </c>
      <c r="G116" s="178">
        <f t="shared" si="58"/>
        <v>9000</v>
      </c>
      <c r="H116" s="178">
        <f t="shared" ref="H116" si="59">H130+H152+H194+H206+H212+H223+H237+H247</f>
        <v>0</v>
      </c>
      <c r="I116" s="264"/>
      <c r="J116" s="278"/>
    </row>
    <row r="117" spans="1:10" s="65" customFormat="1" ht="15.75">
      <c r="A117" s="249"/>
      <c r="B117" s="262"/>
      <c r="C117" s="124">
        <v>2018</v>
      </c>
      <c r="D117" s="177">
        <f t="shared" si="21"/>
        <v>30000</v>
      </c>
      <c r="E117" s="178">
        <f>E132+E154+E196+E208+E214+E225+E239+E249</f>
        <v>9000</v>
      </c>
      <c r="F117" s="178">
        <f t="shared" ref="F117:G117" si="60">F132+F154+F196+F208+F214+F225+F239+F249</f>
        <v>12000</v>
      </c>
      <c r="G117" s="178">
        <f t="shared" si="60"/>
        <v>9000</v>
      </c>
      <c r="H117" s="178">
        <f t="shared" ref="H117" si="61">H132+H154+H196+H208+H214+H225+H239+H249</f>
        <v>0</v>
      </c>
      <c r="I117" s="264"/>
      <c r="J117" s="278"/>
    </row>
    <row r="118" spans="1:10" s="65" customFormat="1" ht="15.75">
      <c r="A118" s="249"/>
      <c r="B118" s="262"/>
      <c r="C118" s="124">
        <v>2019</v>
      </c>
      <c r="D118" s="177">
        <f t="shared" si="21"/>
        <v>30480</v>
      </c>
      <c r="E118" s="178">
        <f>E134+E181+E198+E216+E227+E241+E251</f>
        <v>9000</v>
      </c>
      <c r="F118" s="178">
        <f t="shared" ref="F118:G118" si="62">F134+F181+F198+F216+F227+F241+F251</f>
        <v>12000</v>
      </c>
      <c r="G118" s="178">
        <f t="shared" si="62"/>
        <v>9480</v>
      </c>
      <c r="H118" s="178">
        <f t="shared" ref="H118" si="63">H134+H181+H198+H216+H227+H241+H251</f>
        <v>0</v>
      </c>
      <c r="I118" s="264"/>
      <c r="J118" s="278"/>
    </row>
    <row r="119" spans="1:10" s="65" customFormat="1" ht="15.75">
      <c r="A119" s="250"/>
      <c r="B119" s="262"/>
      <c r="C119" s="124">
        <v>2020</v>
      </c>
      <c r="D119" s="177">
        <f t="shared" si="21"/>
        <v>61495.202999999994</v>
      </c>
      <c r="E119" s="178">
        <f>E136+E182+E229+E243+E253+E256</f>
        <v>23086</v>
      </c>
      <c r="F119" s="178">
        <f t="shared" ref="F119:G119" si="64">F136+F182+F229+F243+F253+F256</f>
        <v>27884.2</v>
      </c>
      <c r="G119" s="178">
        <f t="shared" si="64"/>
        <v>10525.003000000001</v>
      </c>
      <c r="H119" s="178">
        <f t="shared" ref="H119" si="65">H136+H182+H229+H243+H253+H256</f>
        <v>0</v>
      </c>
      <c r="I119" s="264"/>
      <c r="J119" s="288"/>
    </row>
    <row r="120" spans="1:10" s="65" customFormat="1" ht="17.25" customHeight="1">
      <c r="A120" s="248" t="s">
        <v>155</v>
      </c>
      <c r="B120" s="143" t="s">
        <v>184</v>
      </c>
      <c r="C120" s="106" t="s">
        <v>47</v>
      </c>
      <c r="D120" s="174">
        <f>SUM(D121:D136)</f>
        <v>63298.8</v>
      </c>
      <c r="E120" s="182">
        <f>SUM(E121:E136)</f>
        <v>23086</v>
      </c>
      <c r="F120" s="182">
        <f>SUM(F121:F136)</f>
        <v>27884.2</v>
      </c>
      <c r="G120" s="182">
        <f>SUM(G121:G136)</f>
        <v>12328.6</v>
      </c>
      <c r="H120" s="183">
        <f>SUM(H121:H132)</f>
        <v>0</v>
      </c>
      <c r="I120" s="132"/>
      <c r="J120" s="129"/>
    </row>
    <row r="121" spans="1:10" s="65" customFormat="1" ht="24.75" customHeight="1">
      <c r="A121" s="249"/>
      <c r="B121" s="144" t="s">
        <v>96</v>
      </c>
      <c r="C121" s="124">
        <v>2013</v>
      </c>
      <c r="D121" s="172">
        <f>E121+F121+G121</f>
        <v>1309.92</v>
      </c>
      <c r="E121" s="172">
        <v>0</v>
      </c>
      <c r="F121" s="172">
        <v>0</v>
      </c>
      <c r="G121" s="172">
        <v>1309.92</v>
      </c>
      <c r="H121" s="178">
        <v>0</v>
      </c>
      <c r="I121" s="111" t="s">
        <v>199</v>
      </c>
      <c r="J121" s="129"/>
    </row>
    <row r="122" spans="1:10" s="65" customFormat="1" ht="18" customHeight="1">
      <c r="A122" s="249"/>
      <c r="B122" s="145" t="s">
        <v>122</v>
      </c>
      <c r="C122" s="124">
        <v>2014</v>
      </c>
      <c r="D122" s="172">
        <f t="shared" ref="D122" si="66">E122+F122+G122</f>
        <v>349.08</v>
      </c>
      <c r="E122" s="172">
        <v>0</v>
      </c>
      <c r="F122" s="172">
        <v>0</v>
      </c>
      <c r="G122" s="172">
        <v>349.08</v>
      </c>
      <c r="H122" s="178">
        <v>0</v>
      </c>
      <c r="I122" s="113" t="s">
        <v>199</v>
      </c>
      <c r="J122" s="129"/>
    </row>
    <row r="123" spans="1:10" s="65" customFormat="1" ht="31.5">
      <c r="A123" s="249"/>
      <c r="B123" s="137" t="s">
        <v>123</v>
      </c>
      <c r="C123" s="124">
        <v>2014</v>
      </c>
      <c r="D123" s="172">
        <f>E123+F123+G123</f>
        <v>144.59700000000001</v>
      </c>
      <c r="E123" s="172">
        <v>0</v>
      </c>
      <c r="F123" s="172">
        <v>0</v>
      </c>
      <c r="G123" s="172">
        <v>144.59700000000001</v>
      </c>
      <c r="H123" s="178">
        <v>0</v>
      </c>
      <c r="I123" s="127" t="s">
        <v>114</v>
      </c>
      <c r="J123" s="129"/>
    </row>
    <row r="124" spans="1:10" s="65" customFormat="1" ht="15.75">
      <c r="A124" s="249"/>
      <c r="B124" s="137" t="s">
        <v>179</v>
      </c>
      <c r="C124" s="224">
        <v>2014</v>
      </c>
      <c r="D124" s="242">
        <f>E124+F124+G124</f>
        <v>3336</v>
      </c>
      <c r="E124" s="242">
        <v>1452.3</v>
      </c>
      <c r="F124" s="242">
        <v>1637.7</v>
      </c>
      <c r="G124" s="242">
        <v>246</v>
      </c>
      <c r="H124" s="239">
        <v>0</v>
      </c>
      <c r="I124" s="107" t="s">
        <v>114</v>
      </c>
      <c r="J124" s="150"/>
    </row>
    <row r="125" spans="1:10" s="65" customFormat="1" ht="31.5">
      <c r="A125" s="249"/>
      <c r="B125" s="135" t="s">
        <v>176</v>
      </c>
      <c r="C125" s="225"/>
      <c r="D125" s="245"/>
      <c r="E125" s="245"/>
      <c r="F125" s="245"/>
      <c r="G125" s="245"/>
      <c r="H125" s="244"/>
      <c r="I125" s="107" t="s">
        <v>177</v>
      </c>
      <c r="J125" s="129"/>
    </row>
    <row r="126" spans="1:10" s="65" customFormat="1" ht="15.75">
      <c r="A126" s="249"/>
      <c r="B126" s="137" t="s">
        <v>179</v>
      </c>
      <c r="C126" s="224">
        <v>2015</v>
      </c>
      <c r="D126" s="242">
        <f>E126+F126+G126</f>
        <v>6664</v>
      </c>
      <c r="E126" s="242">
        <v>1547.7</v>
      </c>
      <c r="F126" s="242">
        <v>2362.3000000000002</v>
      </c>
      <c r="G126" s="242">
        <v>2754</v>
      </c>
      <c r="H126" s="239">
        <v>0</v>
      </c>
      <c r="I126" s="107" t="s">
        <v>114</v>
      </c>
      <c r="J126" s="150"/>
    </row>
    <row r="127" spans="1:10" s="65" customFormat="1" ht="31.5">
      <c r="A127" s="249"/>
      <c r="B127" s="135" t="s">
        <v>176</v>
      </c>
      <c r="C127" s="225"/>
      <c r="D127" s="245"/>
      <c r="E127" s="245"/>
      <c r="F127" s="245"/>
      <c r="G127" s="245"/>
      <c r="H127" s="244"/>
      <c r="I127" s="107" t="s">
        <v>177</v>
      </c>
      <c r="J127" s="129"/>
    </row>
    <row r="128" spans="1:10" s="65" customFormat="1" ht="15.75">
      <c r="A128" s="249"/>
      <c r="B128" s="137" t="s">
        <v>179</v>
      </c>
      <c r="C128" s="224">
        <v>2016</v>
      </c>
      <c r="D128" s="242">
        <f>E128+F128+G128</f>
        <v>5000</v>
      </c>
      <c r="E128" s="242">
        <v>1500</v>
      </c>
      <c r="F128" s="242">
        <v>2000</v>
      </c>
      <c r="G128" s="242">
        <v>1500</v>
      </c>
      <c r="H128" s="239">
        <v>0</v>
      </c>
      <c r="I128" s="107" t="s">
        <v>114</v>
      </c>
      <c r="J128" s="150"/>
    </row>
    <row r="129" spans="1:10" s="65" customFormat="1" ht="31.5">
      <c r="A129" s="249"/>
      <c r="B129" s="135" t="s">
        <v>176</v>
      </c>
      <c r="C129" s="225"/>
      <c r="D129" s="245"/>
      <c r="E129" s="245"/>
      <c r="F129" s="245"/>
      <c r="G129" s="245"/>
      <c r="H129" s="244"/>
      <c r="I129" s="107" t="s">
        <v>177</v>
      </c>
      <c r="J129" s="129"/>
    </row>
    <row r="130" spans="1:10" s="65" customFormat="1" ht="15.75">
      <c r="A130" s="249"/>
      <c r="B130" s="137" t="s">
        <v>179</v>
      </c>
      <c r="C130" s="224">
        <v>2017</v>
      </c>
      <c r="D130" s="242">
        <f>E130+F130+G130</f>
        <v>5000</v>
      </c>
      <c r="E130" s="242">
        <v>1500</v>
      </c>
      <c r="F130" s="242">
        <v>2000</v>
      </c>
      <c r="G130" s="242">
        <v>1500</v>
      </c>
      <c r="H130" s="239">
        <v>0</v>
      </c>
      <c r="I130" s="107" t="s">
        <v>114</v>
      </c>
      <c r="J130" s="150"/>
    </row>
    <row r="131" spans="1:10" s="65" customFormat="1" ht="31.5">
      <c r="A131" s="249"/>
      <c r="B131" s="135" t="s">
        <v>176</v>
      </c>
      <c r="C131" s="225"/>
      <c r="D131" s="245"/>
      <c r="E131" s="245"/>
      <c r="F131" s="245"/>
      <c r="G131" s="245"/>
      <c r="H131" s="244"/>
      <c r="I131" s="107" t="s">
        <v>177</v>
      </c>
      <c r="J131" s="129"/>
    </row>
    <row r="132" spans="1:10" s="65" customFormat="1" ht="15.75">
      <c r="A132" s="249"/>
      <c r="B132" s="137" t="s">
        <v>179</v>
      </c>
      <c r="C132" s="224">
        <v>2018</v>
      </c>
      <c r="D132" s="242">
        <f>E132+F132+G132</f>
        <v>5000</v>
      </c>
      <c r="E132" s="242">
        <v>1500</v>
      </c>
      <c r="F132" s="242">
        <v>2000</v>
      </c>
      <c r="G132" s="242">
        <v>1500</v>
      </c>
      <c r="H132" s="239">
        <v>0</v>
      </c>
      <c r="I132" s="107" t="s">
        <v>114</v>
      </c>
      <c r="J132" s="150"/>
    </row>
    <row r="133" spans="1:10" s="65" customFormat="1" ht="31.5">
      <c r="A133" s="249"/>
      <c r="B133" s="135" t="s">
        <v>176</v>
      </c>
      <c r="C133" s="225"/>
      <c r="D133" s="245"/>
      <c r="E133" s="245"/>
      <c r="F133" s="245"/>
      <c r="G133" s="245"/>
      <c r="H133" s="244"/>
      <c r="I133" s="107" t="s">
        <v>177</v>
      </c>
      <c r="J133" s="129"/>
    </row>
    <row r="134" spans="1:10" s="65" customFormat="1" ht="15.75">
      <c r="A134" s="249"/>
      <c r="B134" s="137" t="s">
        <v>179</v>
      </c>
      <c r="C134" s="224">
        <v>2019</v>
      </c>
      <c r="D134" s="242">
        <f>E134+F134+G134</f>
        <v>5000</v>
      </c>
      <c r="E134" s="242">
        <v>1500</v>
      </c>
      <c r="F134" s="242">
        <v>2000</v>
      </c>
      <c r="G134" s="242">
        <v>1500</v>
      </c>
      <c r="H134" s="239">
        <v>0</v>
      </c>
      <c r="I134" s="107" t="s">
        <v>114</v>
      </c>
      <c r="J134" s="150"/>
    </row>
    <row r="135" spans="1:10" s="65" customFormat="1" ht="31.5">
      <c r="A135" s="249"/>
      <c r="B135" s="135" t="s">
        <v>176</v>
      </c>
      <c r="C135" s="225"/>
      <c r="D135" s="245"/>
      <c r="E135" s="245"/>
      <c r="F135" s="245"/>
      <c r="G135" s="245"/>
      <c r="H135" s="244"/>
      <c r="I135" s="107" t="s">
        <v>177</v>
      </c>
      <c r="J135" s="129"/>
    </row>
    <row r="136" spans="1:10" s="65" customFormat="1" ht="15.75">
      <c r="A136" s="249"/>
      <c r="B136" s="137" t="s">
        <v>179</v>
      </c>
      <c r="C136" s="224">
        <v>2020</v>
      </c>
      <c r="D136" s="242">
        <f>E136+F136+G136</f>
        <v>31495.203000000001</v>
      </c>
      <c r="E136" s="242">
        <v>14086</v>
      </c>
      <c r="F136" s="242">
        <v>15884.2</v>
      </c>
      <c r="G136" s="242">
        <v>1525.0029999999999</v>
      </c>
      <c r="H136" s="239">
        <v>0</v>
      </c>
      <c r="I136" s="107" t="s">
        <v>114</v>
      </c>
      <c r="J136" s="150"/>
    </row>
    <row r="137" spans="1:10" s="65" customFormat="1" ht="31.5">
      <c r="A137" s="250"/>
      <c r="B137" s="135" t="s">
        <v>176</v>
      </c>
      <c r="C137" s="225"/>
      <c r="D137" s="245"/>
      <c r="E137" s="245"/>
      <c r="F137" s="245"/>
      <c r="G137" s="245"/>
      <c r="H137" s="244"/>
      <c r="I137" s="107" t="s">
        <v>177</v>
      </c>
      <c r="J137" s="109"/>
    </row>
    <row r="138" spans="1:10" s="65" customFormat="1" ht="18.75" customHeight="1">
      <c r="A138" s="248" t="s">
        <v>156</v>
      </c>
      <c r="B138" s="146" t="s">
        <v>9</v>
      </c>
      <c r="C138" s="106" t="s">
        <v>47</v>
      </c>
      <c r="D138" s="175">
        <f>SUM(D139:D143)</f>
        <v>15785</v>
      </c>
      <c r="E138" s="175">
        <f>SUM(E139:E143)</f>
        <v>4410</v>
      </c>
      <c r="F138" s="175">
        <f>SUM(F139:F143)</f>
        <v>5880</v>
      </c>
      <c r="G138" s="175">
        <f>SUM(G139:G143)</f>
        <v>5495</v>
      </c>
      <c r="H138" s="183">
        <f>SUM(H139:H148)</f>
        <v>0</v>
      </c>
      <c r="I138" s="133"/>
      <c r="J138" s="129"/>
    </row>
    <row r="139" spans="1:10" s="65" customFormat="1" ht="24" customHeight="1">
      <c r="A139" s="249"/>
      <c r="B139" s="144" t="s">
        <v>96</v>
      </c>
      <c r="C139" s="124">
        <v>2013</v>
      </c>
      <c r="D139" s="172">
        <f>E139+F139+G139</f>
        <v>882.47</v>
      </c>
      <c r="E139" s="172">
        <v>0</v>
      </c>
      <c r="F139" s="172">
        <v>0</v>
      </c>
      <c r="G139" s="172">
        <v>882.47</v>
      </c>
      <c r="H139" s="178">
        <v>0</v>
      </c>
      <c r="I139" s="113" t="s">
        <v>199</v>
      </c>
      <c r="J139" s="129"/>
    </row>
    <row r="140" spans="1:10" s="65" customFormat="1" ht="21.75" customHeight="1">
      <c r="A140" s="249"/>
      <c r="B140" s="145" t="s">
        <v>122</v>
      </c>
      <c r="C140" s="124">
        <v>2014</v>
      </c>
      <c r="D140" s="172">
        <f t="shared" ref="D140" si="67">E140+F140+G140</f>
        <v>202.53</v>
      </c>
      <c r="E140" s="172">
        <v>0</v>
      </c>
      <c r="F140" s="172">
        <v>0</v>
      </c>
      <c r="G140" s="172">
        <v>202.53</v>
      </c>
      <c r="H140" s="178">
        <v>0</v>
      </c>
      <c r="I140" s="113" t="s">
        <v>199</v>
      </c>
      <c r="J140" s="129"/>
    </row>
    <row r="141" spans="1:10" s="65" customFormat="1" ht="18.75" customHeight="1">
      <c r="A141" s="249"/>
      <c r="B141" s="137" t="s">
        <v>179</v>
      </c>
      <c r="C141" s="224">
        <v>2015</v>
      </c>
      <c r="D141" s="242">
        <f>E141+F141+G141</f>
        <v>10000</v>
      </c>
      <c r="E141" s="242">
        <v>3000</v>
      </c>
      <c r="F141" s="242">
        <v>4000</v>
      </c>
      <c r="G141" s="242">
        <v>3000</v>
      </c>
      <c r="H141" s="239">
        <v>0</v>
      </c>
      <c r="I141" s="107" t="s">
        <v>114</v>
      </c>
      <c r="J141" s="150"/>
    </row>
    <row r="142" spans="1:10" s="65" customFormat="1" ht="31.5">
      <c r="A142" s="249"/>
      <c r="B142" s="135" t="s">
        <v>176</v>
      </c>
      <c r="C142" s="225"/>
      <c r="D142" s="245"/>
      <c r="E142" s="245"/>
      <c r="F142" s="245"/>
      <c r="G142" s="245"/>
      <c r="H142" s="244"/>
      <c r="I142" s="107" t="s">
        <v>177</v>
      </c>
      <c r="J142" s="129"/>
    </row>
    <row r="143" spans="1:10" s="65" customFormat="1" ht="15.75">
      <c r="A143" s="249"/>
      <c r="B143" s="137" t="s">
        <v>179</v>
      </c>
      <c r="C143" s="224">
        <v>2016</v>
      </c>
      <c r="D143" s="242">
        <f>E143+F143+G143</f>
        <v>4700</v>
      </c>
      <c r="E143" s="242">
        <v>1410</v>
      </c>
      <c r="F143" s="242">
        <v>1880</v>
      </c>
      <c r="G143" s="242">
        <v>1410</v>
      </c>
      <c r="H143" s="239">
        <v>0</v>
      </c>
      <c r="I143" s="107" t="s">
        <v>114</v>
      </c>
      <c r="J143" s="150"/>
    </row>
    <row r="144" spans="1:10" s="65" customFormat="1" ht="31.5">
      <c r="A144" s="250"/>
      <c r="B144" s="135" t="s">
        <v>176</v>
      </c>
      <c r="C144" s="225"/>
      <c r="D144" s="245"/>
      <c r="E144" s="245"/>
      <c r="F144" s="245"/>
      <c r="G144" s="245"/>
      <c r="H144" s="244"/>
      <c r="I144" s="107" t="s">
        <v>177</v>
      </c>
      <c r="J144" s="129"/>
    </row>
    <row r="145" spans="1:10" s="65" customFormat="1" ht="18" customHeight="1">
      <c r="A145" s="248" t="s">
        <v>157</v>
      </c>
      <c r="B145" s="146" t="s">
        <v>10</v>
      </c>
      <c r="C145" s="106" t="s">
        <v>47</v>
      </c>
      <c r="D145" s="175">
        <f>SUM(D146:D154)</f>
        <v>14930</v>
      </c>
      <c r="E145" s="175">
        <f>SUM(E146:E154)</f>
        <v>4170</v>
      </c>
      <c r="F145" s="175">
        <f>SUM(F146:F154)</f>
        <v>5560</v>
      </c>
      <c r="G145" s="175">
        <f>SUM(G146:G154)</f>
        <v>5200</v>
      </c>
      <c r="H145" s="189">
        <v>0</v>
      </c>
      <c r="I145" s="133"/>
      <c r="J145" s="129"/>
    </row>
    <row r="146" spans="1:10" s="65" customFormat="1" ht="25.5" customHeight="1">
      <c r="A146" s="249"/>
      <c r="B146" s="144" t="s">
        <v>96</v>
      </c>
      <c r="C146" s="124">
        <v>2013</v>
      </c>
      <c r="D146" s="172">
        <f>E146+F146+G146</f>
        <v>840.18</v>
      </c>
      <c r="E146" s="172">
        <v>0</v>
      </c>
      <c r="F146" s="172">
        <v>0</v>
      </c>
      <c r="G146" s="172">
        <v>840.18</v>
      </c>
      <c r="H146" s="178">
        <v>0</v>
      </c>
      <c r="I146" s="113" t="s">
        <v>199</v>
      </c>
      <c r="J146" s="129"/>
    </row>
    <row r="147" spans="1:10" s="65" customFormat="1" ht="21" customHeight="1">
      <c r="A147" s="249"/>
      <c r="B147" s="145" t="s">
        <v>122</v>
      </c>
      <c r="C147" s="124">
        <v>2014</v>
      </c>
      <c r="D147" s="172">
        <f t="shared" ref="D147" si="68">E147+F147+G147</f>
        <v>189.82</v>
      </c>
      <c r="E147" s="172">
        <v>0</v>
      </c>
      <c r="F147" s="172">
        <v>0</v>
      </c>
      <c r="G147" s="172">
        <v>189.82</v>
      </c>
      <c r="H147" s="178">
        <v>0</v>
      </c>
      <c r="I147" s="113" t="s">
        <v>199</v>
      </c>
      <c r="J147" s="129"/>
    </row>
    <row r="148" spans="1:10" s="65" customFormat="1" ht="17.25" customHeight="1">
      <c r="A148" s="249"/>
      <c r="B148" s="137" t="s">
        <v>179</v>
      </c>
      <c r="C148" s="224">
        <v>2015</v>
      </c>
      <c r="D148" s="242">
        <f>E148+F148+G148</f>
        <v>6300</v>
      </c>
      <c r="E148" s="242">
        <v>1890</v>
      </c>
      <c r="F148" s="242">
        <v>2520</v>
      </c>
      <c r="G148" s="242">
        <v>1890</v>
      </c>
      <c r="H148" s="239">
        <v>0</v>
      </c>
      <c r="I148" s="107" t="s">
        <v>114</v>
      </c>
      <c r="J148" s="150"/>
    </row>
    <row r="149" spans="1:10" s="65" customFormat="1" ht="31.5">
      <c r="A149" s="249"/>
      <c r="B149" s="135" t="s">
        <v>176</v>
      </c>
      <c r="C149" s="225"/>
      <c r="D149" s="245"/>
      <c r="E149" s="245"/>
      <c r="F149" s="245"/>
      <c r="G149" s="245"/>
      <c r="H149" s="244"/>
      <c r="I149" s="107" t="s">
        <v>177</v>
      </c>
      <c r="J149" s="129"/>
    </row>
    <row r="150" spans="1:10" s="65" customFormat="1" ht="15.75">
      <c r="A150" s="249"/>
      <c r="B150" s="137" t="s">
        <v>179</v>
      </c>
      <c r="C150" s="224">
        <v>2016</v>
      </c>
      <c r="D150" s="242">
        <f>E150+F150+G150</f>
        <v>2500</v>
      </c>
      <c r="E150" s="242">
        <v>750</v>
      </c>
      <c r="F150" s="242">
        <v>1000</v>
      </c>
      <c r="G150" s="242">
        <v>750</v>
      </c>
      <c r="H150" s="239">
        <v>0</v>
      </c>
      <c r="I150" s="107" t="s">
        <v>114</v>
      </c>
      <c r="J150" s="150"/>
    </row>
    <row r="151" spans="1:10" s="65" customFormat="1" ht="31.5">
      <c r="A151" s="249"/>
      <c r="B151" s="135" t="s">
        <v>176</v>
      </c>
      <c r="C151" s="225"/>
      <c r="D151" s="245"/>
      <c r="E151" s="245"/>
      <c r="F151" s="245"/>
      <c r="G151" s="245"/>
      <c r="H151" s="244"/>
      <c r="I151" s="107" t="s">
        <v>177</v>
      </c>
      <c r="J151" s="129"/>
    </row>
    <row r="152" spans="1:10" s="65" customFormat="1" ht="15.75">
      <c r="A152" s="249"/>
      <c r="B152" s="137" t="s">
        <v>179</v>
      </c>
      <c r="C152" s="224">
        <v>2017</v>
      </c>
      <c r="D152" s="242">
        <f>E152+F152+G152</f>
        <v>2500</v>
      </c>
      <c r="E152" s="242">
        <v>750</v>
      </c>
      <c r="F152" s="242">
        <v>1000</v>
      </c>
      <c r="G152" s="242">
        <v>750</v>
      </c>
      <c r="H152" s="239">
        <v>0</v>
      </c>
      <c r="I152" s="107" t="s">
        <v>114</v>
      </c>
      <c r="J152" s="150"/>
    </row>
    <row r="153" spans="1:10" s="65" customFormat="1" ht="31.5">
      <c r="A153" s="249"/>
      <c r="B153" s="135" t="s">
        <v>176</v>
      </c>
      <c r="C153" s="225"/>
      <c r="D153" s="245"/>
      <c r="E153" s="245"/>
      <c r="F153" s="245"/>
      <c r="G153" s="245"/>
      <c r="H153" s="244"/>
      <c r="I153" s="107" t="s">
        <v>177</v>
      </c>
      <c r="J153" s="129"/>
    </row>
    <row r="154" spans="1:10" s="65" customFormat="1" ht="15.75">
      <c r="A154" s="249"/>
      <c r="B154" s="137" t="s">
        <v>179</v>
      </c>
      <c r="C154" s="224">
        <v>2018</v>
      </c>
      <c r="D154" s="242">
        <f>E154+F154+G154</f>
        <v>2600</v>
      </c>
      <c r="E154" s="242">
        <v>780</v>
      </c>
      <c r="F154" s="242">
        <v>1040</v>
      </c>
      <c r="G154" s="242">
        <v>780</v>
      </c>
      <c r="H154" s="239">
        <v>0</v>
      </c>
      <c r="I154" s="107" t="s">
        <v>114</v>
      </c>
      <c r="J154" s="150"/>
    </row>
    <row r="155" spans="1:10" s="65" customFormat="1" ht="31.5">
      <c r="A155" s="250"/>
      <c r="B155" s="135" t="s">
        <v>176</v>
      </c>
      <c r="C155" s="225"/>
      <c r="D155" s="245"/>
      <c r="E155" s="245"/>
      <c r="F155" s="245"/>
      <c r="G155" s="245"/>
      <c r="H155" s="244"/>
      <c r="I155" s="107" t="s">
        <v>177</v>
      </c>
      <c r="J155" s="109"/>
    </row>
    <row r="156" spans="1:10" s="65" customFormat="1" ht="18.75" customHeight="1">
      <c r="A156" s="254" t="s">
        <v>158</v>
      </c>
      <c r="B156" s="110" t="s">
        <v>11</v>
      </c>
      <c r="C156" s="106" t="s">
        <v>47</v>
      </c>
      <c r="D156" s="175">
        <f>SUM(D157:D161)</f>
        <v>10330</v>
      </c>
      <c r="E156" s="175">
        <f>SUM(E157:E161)</f>
        <v>2880</v>
      </c>
      <c r="F156" s="175">
        <f>SUM(F157:F161)</f>
        <v>3840</v>
      </c>
      <c r="G156" s="175">
        <f>SUM(G157:G161)</f>
        <v>3610</v>
      </c>
      <c r="H156" s="189">
        <v>0</v>
      </c>
      <c r="I156" s="133"/>
      <c r="J156" s="129"/>
    </row>
    <row r="157" spans="1:10" s="65" customFormat="1" ht="15.75">
      <c r="A157" s="253"/>
      <c r="B157" s="121" t="s">
        <v>96</v>
      </c>
      <c r="C157" s="124">
        <v>2013</v>
      </c>
      <c r="D157" s="172">
        <f>E157+F157+G157</f>
        <v>603.32000000000005</v>
      </c>
      <c r="E157" s="172">
        <v>0</v>
      </c>
      <c r="F157" s="172">
        <v>0</v>
      </c>
      <c r="G157" s="172">
        <v>603.32000000000005</v>
      </c>
      <c r="H157" s="178">
        <v>0</v>
      </c>
      <c r="I157" s="113" t="s">
        <v>199</v>
      </c>
      <c r="J157" s="129"/>
    </row>
    <row r="158" spans="1:10" s="65" customFormat="1" ht="15.75">
      <c r="A158" s="253"/>
      <c r="B158" s="149" t="s">
        <v>122</v>
      </c>
      <c r="C158" s="124">
        <v>2014</v>
      </c>
      <c r="D158" s="172">
        <f t="shared" ref="D158" si="69">E158+F158+G158</f>
        <v>126.68</v>
      </c>
      <c r="E158" s="172">
        <v>0</v>
      </c>
      <c r="F158" s="172">
        <v>0</v>
      </c>
      <c r="G158" s="172">
        <v>126.68</v>
      </c>
      <c r="H158" s="178">
        <v>0</v>
      </c>
      <c r="I158" s="113" t="s">
        <v>199</v>
      </c>
      <c r="J158" s="129"/>
    </row>
    <row r="159" spans="1:10" s="65" customFormat="1" ht="15.75">
      <c r="A159" s="253"/>
      <c r="B159" s="157" t="s">
        <v>179</v>
      </c>
      <c r="C159" s="224">
        <v>2015</v>
      </c>
      <c r="D159" s="242">
        <f>E159+F159+G159</f>
        <v>6700</v>
      </c>
      <c r="E159" s="242">
        <v>2010</v>
      </c>
      <c r="F159" s="242">
        <v>2680</v>
      </c>
      <c r="G159" s="242">
        <v>2010</v>
      </c>
      <c r="H159" s="239">
        <v>0</v>
      </c>
      <c r="I159" s="107" t="s">
        <v>114</v>
      </c>
      <c r="J159" s="150"/>
    </row>
    <row r="160" spans="1:10" s="65" customFormat="1" ht="31.5">
      <c r="A160" s="253"/>
      <c r="B160" s="153" t="s">
        <v>176</v>
      </c>
      <c r="C160" s="225"/>
      <c r="D160" s="245"/>
      <c r="E160" s="245"/>
      <c r="F160" s="245"/>
      <c r="G160" s="245"/>
      <c r="H160" s="244"/>
      <c r="I160" s="107" t="s">
        <v>177</v>
      </c>
      <c r="J160" s="129"/>
    </row>
    <row r="161" spans="1:10" s="65" customFormat="1" ht="15.75">
      <c r="A161" s="253"/>
      <c r="B161" s="157" t="s">
        <v>179</v>
      </c>
      <c r="C161" s="224">
        <v>2016</v>
      </c>
      <c r="D161" s="242">
        <f>E161+F161+G161</f>
        <v>2900</v>
      </c>
      <c r="E161" s="242">
        <v>870</v>
      </c>
      <c r="F161" s="242">
        <v>1160</v>
      </c>
      <c r="G161" s="242">
        <v>870</v>
      </c>
      <c r="H161" s="239">
        <v>0</v>
      </c>
      <c r="I161" s="107" t="s">
        <v>114</v>
      </c>
      <c r="J161" s="150"/>
    </row>
    <row r="162" spans="1:10" s="65" customFormat="1" ht="31.5">
      <c r="A162" s="253"/>
      <c r="B162" s="153" t="s">
        <v>176</v>
      </c>
      <c r="C162" s="225"/>
      <c r="D162" s="245"/>
      <c r="E162" s="245"/>
      <c r="F162" s="245"/>
      <c r="G162" s="245"/>
      <c r="H162" s="244"/>
      <c r="I162" s="107" t="s">
        <v>177</v>
      </c>
      <c r="J162" s="129"/>
    </row>
    <row r="163" spans="1:10" s="65" customFormat="1" ht="15.75">
      <c r="A163" s="248" t="s">
        <v>161</v>
      </c>
      <c r="B163" s="146" t="s">
        <v>104</v>
      </c>
      <c r="C163" s="106" t="s">
        <v>47</v>
      </c>
      <c r="D163" s="175">
        <f>SUM(D164:D169)</f>
        <v>11283.9</v>
      </c>
      <c r="E163" s="175">
        <f>SUM(E164:E169)</f>
        <v>4090.9</v>
      </c>
      <c r="F163" s="175">
        <f>SUM(F164:F169)</f>
        <v>5090.6000000000004</v>
      </c>
      <c r="G163" s="175">
        <f>SUM(G164:G169)</f>
        <v>2102.4</v>
      </c>
      <c r="H163" s="183">
        <v>0</v>
      </c>
      <c r="I163" s="133"/>
      <c r="J163" s="129"/>
    </row>
    <row r="164" spans="1:10" s="65" customFormat="1" ht="15.75">
      <c r="A164" s="249"/>
      <c r="B164" s="144" t="s">
        <v>96</v>
      </c>
      <c r="C164" s="124">
        <v>2013</v>
      </c>
      <c r="D164" s="172">
        <f>E164+F164+G164</f>
        <v>149.09</v>
      </c>
      <c r="E164" s="172">
        <v>0</v>
      </c>
      <c r="F164" s="172">
        <v>0</v>
      </c>
      <c r="G164" s="172">
        <v>149.09</v>
      </c>
      <c r="H164" s="178">
        <v>0</v>
      </c>
      <c r="I164" s="113" t="s">
        <v>199</v>
      </c>
      <c r="J164" s="129"/>
    </row>
    <row r="165" spans="1:10" s="65" customFormat="1" ht="15.75">
      <c r="A165" s="249"/>
      <c r="B165" s="145" t="s">
        <v>122</v>
      </c>
      <c r="C165" s="124">
        <v>2014</v>
      </c>
      <c r="D165" s="172">
        <f t="shared" ref="D165:D189" si="70">E165+F165+G165</f>
        <v>130.91</v>
      </c>
      <c r="E165" s="172">
        <v>0</v>
      </c>
      <c r="F165" s="172">
        <v>0</v>
      </c>
      <c r="G165" s="172">
        <v>130.91</v>
      </c>
      <c r="H165" s="178">
        <v>0</v>
      </c>
      <c r="I165" s="113" t="s">
        <v>199</v>
      </c>
      <c r="J165" s="129"/>
    </row>
    <row r="166" spans="1:10" s="65" customFormat="1" ht="31.5">
      <c r="A166" s="249"/>
      <c r="B166" s="137" t="s">
        <v>123</v>
      </c>
      <c r="C166" s="124">
        <v>2014</v>
      </c>
      <c r="D166" s="172">
        <f t="shared" si="70"/>
        <v>42.890999999999998</v>
      </c>
      <c r="E166" s="172">
        <v>0</v>
      </c>
      <c r="F166" s="172">
        <v>0</v>
      </c>
      <c r="G166" s="172">
        <v>42.890999999999998</v>
      </c>
      <c r="H166" s="178">
        <v>0</v>
      </c>
      <c r="I166" s="127" t="s">
        <v>114</v>
      </c>
      <c r="J166" s="129"/>
    </row>
    <row r="167" spans="1:10" s="65" customFormat="1" ht="15.75">
      <c r="A167" s="249"/>
      <c r="B167" s="157" t="s">
        <v>179</v>
      </c>
      <c r="C167" s="224">
        <v>2014</v>
      </c>
      <c r="D167" s="242">
        <f>E167+F167+G167</f>
        <v>3855</v>
      </c>
      <c r="E167" s="242">
        <v>1677.9</v>
      </c>
      <c r="F167" s="242">
        <v>1892.1</v>
      </c>
      <c r="G167" s="242">
        <v>285</v>
      </c>
      <c r="H167" s="239">
        <v>0</v>
      </c>
      <c r="I167" s="107" t="s">
        <v>114</v>
      </c>
      <c r="J167" s="150"/>
    </row>
    <row r="168" spans="1:10" s="65" customFormat="1" ht="31.5">
      <c r="A168" s="249"/>
      <c r="B168" s="153" t="s">
        <v>176</v>
      </c>
      <c r="C168" s="225"/>
      <c r="D168" s="245"/>
      <c r="E168" s="245"/>
      <c r="F168" s="245"/>
      <c r="G168" s="245"/>
      <c r="H168" s="244"/>
      <c r="I168" s="107" t="s">
        <v>177</v>
      </c>
      <c r="J168" s="129"/>
    </row>
    <row r="169" spans="1:10" s="65" customFormat="1" ht="15.75">
      <c r="A169" s="249"/>
      <c r="B169" s="157" t="s">
        <v>179</v>
      </c>
      <c r="C169" s="224">
        <v>2015</v>
      </c>
      <c r="D169" s="242">
        <f>E169+F169+G169</f>
        <v>7106.009</v>
      </c>
      <c r="E169" s="242">
        <v>2413</v>
      </c>
      <c r="F169" s="242">
        <v>3198.5</v>
      </c>
      <c r="G169" s="242">
        <v>1494.509</v>
      </c>
      <c r="H169" s="239">
        <v>0</v>
      </c>
      <c r="I169" s="107" t="s">
        <v>114</v>
      </c>
      <c r="J169" s="150"/>
    </row>
    <row r="170" spans="1:10" s="65" customFormat="1" ht="31.5">
      <c r="A170" s="250"/>
      <c r="B170" s="153" t="s">
        <v>176</v>
      </c>
      <c r="C170" s="225"/>
      <c r="D170" s="245"/>
      <c r="E170" s="245"/>
      <c r="F170" s="245"/>
      <c r="G170" s="245"/>
      <c r="H170" s="244"/>
      <c r="I170" s="107" t="s">
        <v>177</v>
      </c>
      <c r="J170" s="129"/>
    </row>
    <row r="171" spans="1:10" s="65" customFormat="1" ht="18" customHeight="1">
      <c r="A171" s="248" t="s">
        <v>162</v>
      </c>
      <c r="B171" s="146" t="s">
        <v>13</v>
      </c>
      <c r="C171" s="106" t="s">
        <v>47</v>
      </c>
      <c r="D171" s="175">
        <f>SUM(D172:D174)</f>
        <v>15290.8</v>
      </c>
      <c r="E171" s="175">
        <f>SUM(E172:E174)</f>
        <v>5719.1</v>
      </c>
      <c r="F171" s="175">
        <f>SUM(F172:F174)</f>
        <v>7461.2</v>
      </c>
      <c r="G171" s="175">
        <f>SUM(G172:G174)</f>
        <v>2110.5</v>
      </c>
      <c r="H171" s="183">
        <v>0</v>
      </c>
      <c r="I171" s="133"/>
      <c r="J171" s="129"/>
    </row>
    <row r="172" spans="1:10" s="65" customFormat="1" ht="15.75">
      <c r="A172" s="249"/>
      <c r="B172" s="135" t="s">
        <v>180</v>
      </c>
      <c r="C172" s="108">
        <v>2013</v>
      </c>
      <c r="D172" s="172">
        <f t="shared" si="70"/>
        <v>8990.7999999999993</v>
      </c>
      <c r="E172" s="190">
        <v>3919.1</v>
      </c>
      <c r="F172" s="190">
        <v>5061.2</v>
      </c>
      <c r="G172" s="190">
        <v>10.5</v>
      </c>
      <c r="H172" s="178">
        <v>0</v>
      </c>
      <c r="I172" s="113" t="s">
        <v>199</v>
      </c>
      <c r="J172" s="129"/>
    </row>
    <row r="173" spans="1:10" s="65" customFormat="1" ht="47.25">
      <c r="A173" s="249"/>
      <c r="B173" s="201" t="s">
        <v>108</v>
      </c>
      <c r="C173" s="122">
        <v>2015</v>
      </c>
      <c r="D173" s="178">
        <f t="shared" si="70"/>
        <v>300</v>
      </c>
      <c r="E173" s="178">
        <v>0</v>
      </c>
      <c r="F173" s="178">
        <v>0</v>
      </c>
      <c r="G173" s="178">
        <v>300</v>
      </c>
      <c r="H173" s="178">
        <v>0</v>
      </c>
      <c r="I173" s="198" t="s">
        <v>114</v>
      </c>
      <c r="J173" s="129"/>
    </row>
    <row r="174" spans="1:10" s="159" customFormat="1" ht="31.5">
      <c r="A174" s="249"/>
      <c r="B174" s="201" t="s">
        <v>181</v>
      </c>
      <c r="C174" s="224">
        <v>2015</v>
      </c>
      <c r="D174" s="242">
        <f>E174+F174+G174</f>
        <v>6000</v>
      </c>
      <c r="E174" s="242">
        <v>1800</v>
      </c>
      <c r="F174" s="242">
        <v>2400</v>
      </c>
      <c r="G174" s="242">
        <v>1800</v>
      </c>
      <c r="H174" s="239">
        <v>0</v>
      </c>
      <c r="I174" s="107" t="s">
        <v>114</v>
      </c>
      <c r="J174" s="158"/>
    </row>
    <row r="175" spans="1:10" s="159" customFormat="1" ht="31.5">
      <c r="A175" s="250"/>
      <c r="B175" s="202" t="s">
        <v>182</v>
      </c>
      <c r="C175" s="225"/>
      <c r="D175" s="245"/>
      <c r="E175" s="245"/>
      <c r="F175" s="245"/>
      <c r="G175" s="245"/>
      <c r="H175" s="244"/>
      <c r="I175" s="107" t="s">
        <v>177</v>
      </c>
      <c r="J175" s="158"/>
    </row>
    <row r="176" spans="1:10" s="65" customFormat="1" ht="17.25" customHeight="1">
      <c r="A176" s="248" t="s">
        <v>163</v>
      </c>
      <c r="B176" s="143" t="s">
        <v>14</v>
      </c>
      <c r="C176" s="106" t="s">
        <v>47</v>
      </c>
      <c r="D176" s="182">
        <f>D177</f>
        <v>330.5</v>
      </c>
      <c r="E176" s="182">
        <f>E177</f>
        <v>330.5</v>
      </c>
      <c r="F176" s="182">
        <f>F177</f>
        <v>0</v>
      </c>
      <c r="G176" s="182">
        <f>G177</f>
        <v>0</v>
      </c>
      <c r="H176" s="183">
        <v>0</v>
      </c>
      <c r="I176" s="133"/>
      <c r="J176" s="129"/>
    </row>
    <row r="177" spans="1:10" s="65" customFormat="1" ht="15.75">
      <c r="A177" s="250"/>
      <c r="B177" s="135" t="s">
        <v>130</v>
      </c>
      <c r="C177" s="108">
        <v>2013</v>
      </c>
      <c r="D177" s="172">
        <f t="shared" si="70"/>
        <v>330.5</v>
      </c>
      <c r="E177" s="190">
        <v>330.5</v>
      </c>
      <c r="F177" s="190">
        <v>0</v>
      </c>
      <c r="G177" s="190">
        <v>0</v>
      </c>
      <c r="H177" s="178">
        <v>0</v>
      </c>
      <c r="I177" s="113" t="s">
        <v>199</v>
      </c>
      <c r="J177" s="109"/>
    </row>
    <row r="178" spans="1:10" s="65" customFormat="1" ht="18.75" customHeight="1">
      <c r="A178" s="248" t="s">
        <v>164</v>
      </c>
      <c r="B178" s="146" t="s">
        <v>50</v>
      </c>
      <c r="C178" s="106" t="s">
        <v>47</v>
      </c>
      <c r="D178" s="175">
        <f>D179</f>
        <v>4975.9000000000005</v>
      </c>
      <c r="E178" s="175">
        <f>E179</f>
        <v>2272</v>
      </c>
      <c r="F178" s="175">
        <f>F179</f>
        <v>2698.3</v>
      </c>
      <c r="G178" s="175">
        <f>G179</f>
        <v>5.6</v>
      </c>
      <c r="H178" s="183">
        <v>0</v>
      </c>
      <c r="I178" s="133"/>
      <c r="J178" s="129"/>
    </row>
    <row r="179" spans="1:10" s="65" customFormat="1" ht="15.75">
      <c r="A179" s="250"/>
      <c r="B179" s="135" t="s">
        <v>179</v>
      </c>
      <c r="C179" s="108">
        <v>2013</v>
      </c>
      <c r="D179" s="172">
        <f t="shared" si="70"/>
        <v>4975.9000000000005</v>
      </c>
      <c r="E179" s="190">
        <v>2272</v>
      </c>
      <c r="F179" s="190">
        <v>2698.3</v>
      </c>
      <c r="G179" s="190">
        <v>5.6</v>
      </c>
      <c r="H179" s="178">
        <v>0</v>
      </c>
      <c r="I179" s="113" t="s">
        <v>199</v>
      </c>
      <c r="J179" s="129"/>
    </row>
    <row r="180" spans="1:10" s="65" customFormat="1" ht="19.5" customHeight="1">
      <c r="A180" s="248" t="s">
        <v>165</v>
      </c>
      <c r="B180" s="146" t="s">
        <v>16</v>
      </c>
      <c r="C180" s="106" t="s">
        <v>47</v>
      </c>
      <c r="D180" s="175">
        <f>SUM(D181:D182)</f>
        <v>5080</v>
      </c>
      <c r="E180" s="175">
        <f>SUM(E181:E182)</f>
        <v>1380</v>
      </c>
      <c r="F180" s="175">
        <f>SUM(F181:F182)</f>
        <v>1840</v>
      </c>
      <c r="G180" s="175">
        <f>SUM(G181:G182)</f>
        <v>1860</v>
      </c>
      <c r="H180" s="183">
        <v>0</v>
      </c>
      <c r="I180" s="133"/>
      <c r="J180" s="129"/>
    </row>
    <row r="181" spans="1:10" s="65" customFormat="1" ht="15.75">
      <c r="A181" s="249"/>
      <c r="B181" s="141" t="s">
        <v>96</v>
      </c>
      <c r="C181" s="122">
        <v>2019</v>
      </c>
      <c r="D181" s="172">
        <f t="shared" si="70"/>
        <v>480</v>
      </c>
      <c r="E181" s="172">
        <v>0</v>
      </c>
      <c r="F181" s="172">
        <v>0</v>
      </c>
      <c r="G181" s="172">
        <v>480</v>
      </c>
      <c r="H181" s="178">
        <v>0</v>
      </c>
      <c r="I181" s="114" t="s">
        <v>114</v>
      </c>
      <c r="J181" s="129"/>
    </row>
    <row r="182" spans="1:10" s="65" customFormat="1" ht="15.75">
      <c r="A182" s="249"/>
      <c r="B182" s="157" t="s">
        <v>179</v>
      </c>
      <c r="C182" s="224">
        <v>2020</v>
      </c>
      <c r="D182" s="242">
        <f>E182+F182+G182</f>
        <v>4600</v>
      </c>
      <c r="E182" s="242">
        <v>1380</v>
      </c>
      <c r="F182" s="242">
        <v>1840</v>
      </c>
      <c r="G182" s="242">
        <v>1380</v>
      </c>
      <c r="H182" s="239">
        <v>0</v>
      </c>
      <c r="I182" s="107" t="s">
        <v>114</v>
      </c>
      <c r="J182" s="150"/>
    </row>
    <row r="183" spans="1:10" s="65" customFormat="1" ht="31.5">
      <c r="A183" s="250"/>
      <c r="B183" s="153" t="s">
        <v>176</v>
      </c>
      <c r="C183" s="225"/>
      <c r="D183" s="245"/>
      <c r="E183" s="245"/>
      <c r="F183" s="245"/>
      <c r="G183" s="245"/>
      <c r="H183" s="244"/>
      <c r="I183" s="107" t="s">
        <v>177</v>
      </c>
      <c r="J183" s="129"/>
    </row>
    <row r="184" spans="1:10" s="65" customFormat="1" ht="15.75">
      <c r="A184" s="248" t="s">
        <v>166</v>
      </c>
      <c r="B184" s="146" t="s">
        <v>17</v>
      </c>
      <c r="C184" s="106" t="s">
        <v>47</v>
      </c>
      <c r="D184" s="175">
        <f>D185</f>
        <v>5310.3</v>
      </c>
      <c r="E184" s="175">
        <f>E185</f>
        <v>2414.4</v>
      </c>
      <c r="F184" s="175">
        <f>F185</f>
        <v>2889.9</v>
      </c>
      <c r="G184" s="175">
        <f>G185</f>
        <v>6</v>
      </c>
      <c r="H184" s="183">
        <v>0</v>
      </c>
      <c r="I184" s="133"/>
      <c r="J184" s="129"/>
    </row>
    <row r="185" spans="1:10" s="65" customFormat="1" ht="15.75">
      <c r="A185" s="250"/>
      <c r="B185" s="135" t="s">
        <v>183</v>
      </c>
      <c r="C185" s="108">
        <v>2013</v>
      </c>
      <c r="D185" s="172">
        <f t="shared" si="70"/>
        <v>5310.3</v>
      </c>
      <c r="E185" s="190">
        <v>2414.4</v>
      </c>
      <c r="F185" s="190">
        <v>2889.9</v>
      </c>
      <c r="G185" s="190">
        <v>6</v>
      </c>
      <c r="H185" s="178">
        <v>0</v>
      </c>
      <c r="I185" s="113" t="s">
        <v>199</v>
      </c>
      <c r="J185" s="129"/>
    </row>
    <row r="186" spans="1:10" s="65" customFormat="1" ht="18" customHeight="1">
      <c r="A186" s="248" t="s">
        <v>167</v>
      </c>
      <c r="B186" s="146" t="s">
        <v>37</v>
      </c>
      <c r="C186" s="106" t="s">
        <v>47</v>
      </c>
      <c r="D186" s="175">
        <f>D187</f>
        <v>6415.4</v>
      </c>
      <c r="E186" s="175">
        <f>E187</f>
        <v>2540.8000000000002</v>
      </c>
      <c r="F186" s="175">
        <f>F187</f>
        <v>3031.6</v>
      </c>
      <c r="G186" s="175">
        <f>G187</f>
        <v>843</v>
      </c>
      <c r="H186" s="183">
        <v>0</v>
      </c>
      <c r="I186" s="133"/>
      <c r="J186" s="129"/>
    </row>
    <row r="187" spans="1:10" s="65" customFormat="1" ht="15.75">
      <c r="A187" s="250"/>
      <c r="B187" s="135" t="s">
        <v>179</v>
      </c>
      <c r="C187" s="108">
        <v>2013</v>
      </c>
      <c r="D187" s="172">
        <f t="shared" si="70"/>
        <v>6415.4</v>
      </c>
      <c r="E187" s="190">
        <v>2540.8000000000002</v>
      </c>
      <c r="F187" s="190">
        <v>3031.6</v>
      </c>
      <c r="G187" s="190">
        <v>843</v>
      </c>
      <c r="H187" s="178">
        <v>0</v>
      </c>
      <c r="I187" s="113" t="s">
        <v>199</v>
      </c>
      <c r="J187" s="129"/>
    </row>
    <row r="188" spans="1:10" s="65" customFormat="1" ht="19.5" customHeight="1">
      <c r="A188" s="248" t="s">
        <v>168</v>
      </c>
      <c r="B188" s="110" t="s">
        <v>18</v>
      </c>
      <c r="C188" s="106" t="s">
        <v>47</v>
      </c>
      <c r="D188" s="175">
        <f>SUM(D189:D198)</f>
        <v>24780</v>
      </c>
      <c r="E188" s="175">
        <f>SUM(E189:E198)</f>
        <v>7080</v>
      </c>
      <c r="F188" s="175">
        <f>SUM(F189:F198)</f>
        <v>9440</v>
      </c>
      <c r="G188" s="175">
        <f>SUM(G189:G198)</f>
        <v>8260</v>
      </c>
      <c r="H188" s="183">
        <v>0</v>
      </c>
      <c r="I188" s="133"/>
      <c r="J188" s="129"/>
    </row>
    <row r="189" spans="1:10" s="65" customFormat="1" ht="15.75">
      <c r="A189" s="249"/>
      <c r="B189" s="160" t="s">
        <v>96</v>
      </c>
      <c r="C189" s="122">
        <v>2015</v>
      </c>
      <c r="D189" s="178">
        <f t="shared" si="70"/>
        <v>1180</v>
      </c>
      <c r="E189" s="178">
        <v>0</v>
      </c>
      <c r="F189" s="178">
        <v>0</v>
      </c>
      <c r="G189" s="178">
        <v>1180</v>
      </c>
      <c r="H189" s="178">
        <v>0</v>
      </c>
      <c r="I189" s="114" t="s">
        <v>114</v>
      </c>
      <c r="J189" s="129"/>
    </row>
    <row r="190" spans="1:10" s="65" customFormat="1" ht="15.75">
      <c r="A190" s="249"/>
      <c r="B190" s="157" t="s">
        <v>179</v>
      </c>
      <c r="C190" s="224">
        <v>2015</v>
      </c>
      <c r="D190" s="242">
        <f>E190+F190+G190</f>
        <v>5000</v>
      </c>
      <c r="E190" s="242">
        <v>1500</v>
      </c>
      <c r="F190" s="242">
        <v>2000</v>
      </c>
      <c r="G190" s="242">
        <v>1500</v>
      </c>
      <c r="H190" s="239">
        <v>0</v>
      </c>
      <c r="I190" s="107" t="s">
        <v>114</v>
      </c>
      <c r="J190" s="150"/>
    </row>
    <row r="191" spans="1:10" s="65" customFormat="1" ht="31.5">
      <c r="A191" s="249"/>
      <c r="B191" s="153" t="s">
        <v>176</v>
      </c>
      <c r="C191" s="225"/>
      <c r="D191" s="245"/>
      <c r="E191" s="245"/>
      <c r="F191" s="245"/>
      <c r="G191" s="245"/>
      <c r="H191" s="244"/>
      <c r="I191" s="107" t="s">
        <v>177</v>
      </c>
      <c r="J191" s="129"/>
    </row>
    <row r="192" spans="1:10" s="65" customFormat="1" ht="15.75">
      <c r="A192" s="249"/>
      <c r="B192" s="157" t="s">
        <v>179</v>
      </c>
      <c r="C192" s="224">
        <v>2016</v>
      </c>
      <c r="D192" s="242">
        <f>E192+F192+G192</f>
        <v>5300</v>
      </c>
      <c r="E192" s="242">
        <v>1590</v>
      </c>
      <c r="F192" s="242">
        <v>2120</v>
      </c>
      <c r="G192" s="242">
        <v>1590</v>
      </c>
      <c r="H192" s="239">
        <v>0</v>
      </c>
      <c r="I192" s="107" t="s">
        <v>114</v>
      </c>
      <c r="J192" s="150"/>
    </row>
    <row r="193" spans="1:10" s="65" customFormat="1" ht="31.5">
      <c r="A193" s="249"/>
      <c r="B193" s="153" t="s">
        <v>176</v>
      </c>
      <c r="C193" s="225"/>
      <c r="D193" s="245"/>
      <c r="E193" s="245"/>
      <c r="F193" s="245"/>
      <c r="G193" s="245"/>
      <c r="H193" s="244"/>
      <c r="I193" s="107" t="s">
        <v>177</v>
      </c>
      <c r="J193" s="129"/>
    </row>
    <row r="194" spans="1:10" s="65" customFormat="1" ht="15.75">
      <c r="A194" s="249"/>
      <c r="B194" s="157" t="s">
        <v>179</v>
      </c>
      <c r="C194" s="224">
        <v>2017</v>
      </c>
      <c r="D194" s="242">
        <f>E194+F194+G194</f>
        <v>5000</v>
      </c>
      <c r="E194" s="242">
        <v>1500</v>
      </c>
      <c r="F194" s="242">
        <v>2000</v>
      </c>
      <c r="G194" s="242">
        <v>1500</v>
      </c>
      <c r="H194" s="239">
        <v>0</v>
      </c>
      <c r="I194" s="107" t="s">
        <v>114</v>
      </c>
      <c r="J194" s="150"/>
    </row>
    <row r="195" spans="1:10" s="65" customFormat="1" ht="31.5">
      <c r="A195" s="249"/>
      <c r="B195" s="153" t="s">
        <v>176</v>
      </c>
      <c r="C195" s="225"/>
      <c r="D195" s="245"/>
      <c r="E195" s="245"/>
      <c r="F195" s="245"/>
      <c r="G195" s="245"/>
      <c r="H195" s="244"/>
      <c r="I195" s="107" t="s">
        <v>177</v>
      </c>
      <c r="J195" s="129"/>
    </row>
    <row r="196" spans="1:10" s="65" customFormat="1" ht="15.75">
      <c r="A196" s="249"/>
      <c r="B196" s="157" t="s">
        <v>179</v>
      </c>
      <c r="C196" s="224">
        <v>2018</v>
      </c>
      <c r="D196" s="242">
        <f>E196+F196+G196</f>
        <v>5000</v>
      </c>
      <c r="E196" s="242">
        <v>1500</v>
      </c>
      <c r="F196" s="242">
        <v>2000</v>
      </c>
      <c r="G196" s="242">
        <v>1500</v>
      </c>
      <c r="H196" s="239">
        <v>0</v>
      </c>
      <c r="I196" s="107" t="s">
        <v>114</v>
      </c>
      <c r="J196" s="150"/>
    </row>
    <row r="197" spans="1:10" s="65" customFormat="1" ht="31.5">
      <c r="A197" s="249"/>
      <c r="B197" s="153" t="s">
        <v>176</v>
      </c>
      <c r="C197" s="225"/>
      <c r="D197" s="245"/>
      <c r="E197" s="245"/>
      <c r="F197" s="245"/>
      <c r="G197" s="245"/>
      <c r="H197" s="244"/>
      <c r="I197" s="107" t="s">
        <v>177</v>
      </c>
      <c r="J197" s="129"/>
    </row>
    <row r="198" spans="1:10" s="65" customFormat="1" ht="15.75">
      <c r="A198" s="249"/>
      <c r="B198" s="157" t="s">
        <v>179</v>
      </c>
      <c r="C198" s="224">
        <v>2019</v>
      </c>
      <c r="D198" s="242">
        <f>E198+F198+G198</f>
        <v>3300</v>
      </c>
      <c r="E198" s="242">
        <v>990</v>
      </c>
      <c r="F198" s="242">
        <v>1320</v>
      </c>
      <c r="G198" s="242">
        <v>990</v>
      </c>
      <c r="H198" s="239">
        <v>0</v>
      </c>
      <c r="I198" s="107" t="s">
        <v>114</v>
      </c>
      <c r="J198" s="150"/>
    </row>
    <row r="199" spans="1:10" s="65" customFormat="1" ht="31.5">
      <c r="A199" s="250"/>
      <c r="B199" s="153" t="s">
        <v>176</v>
      </c>
      <c r="C199" s="225"/>
      <c r="D199" s="245"/>
      <c r="E199" s="245"/>
      <c r="F199" s="245"/>
      <c r="G199" s="245"/>
      <c r="H199" s="244"/>
      <c r="I199" s="107" t="s">
        <v>177</v>
      </c>
      <c r="J199" s="109"/>
    </row>
    <row r="200" spans="1:10" s="65" customFormat="1" ht="18.75" customHeight="1">
      <c r="A200" s="253" t="s">
        <v>169</v>
      </c>
      <c r="B200" s="110" t="s">
        <v>19</v>
      </c>
      <c r="C200" s="106" t="s">
        <v>47</v>
      </c>
      <c r="D200" s="175">
        <f>SUM(D201:D208)</f>
        <v>9660</v>
      </c>
      <c r="E200" s="175">
        <f>SUM(E201:E208)</f>
        <v>2760</v>
      </c>
      <c r="F200" s="175">
        <f>SUM(F201:F208)</f>
        <v>3680</v>
      </c>
      <c r="G200" s="175">
        <f>SUM(G201:G208)</f>
        <v>3220</v>
      </c>
      <c r="H200" s="183">
        <v>0</v>
      </c>
      <c r="I200" s="133"/>
      <c r="J200" s="129"/>
    </row>
    <row r="201" spans="1:10" s="65" customFormat="1" ht="15.75">
      <c r="A201" s="253"/>
      <c r="B201" s="160" t="s">
        <v>96</v>
      </c>
      <c r="C201" s="122">
        <v>2015</v>
      </c>
      <c r="D201" s="178">
        <v>460</v>
      </c>
      <c r="E201" s="178">
        <v>0</v>
      </c>
      <c r="F201" s="178">
        <v>0</v>
      </c>
      <c r="G201" s="178">
        <v>460</v>
      </c>
      <c r="H201" s="178">
        <v>0</v>
      </c>
      <c r="I201" s="114" t="s">
        <v>114</v>
      </c>
      <c r="J201" s="129"/>
    </row>
    <row r="202" spans="1:10" s="65" customFormat="1" ht="15.75">
      <c r="A202" s="253"/>
      <c r="B202" s="157" t="s">
        <v>179</v>
      </c>
      <c r="C202" s="224">
        <v>2015</v>
      </c>
      <c r="D202" s="242">
        <f>E202+F202+G202</f>
        <v>2500</v>
      </c>
      <c r="E202" s="242">
        <v>750</v>
      </c>
      <c r="F202" s="242">
        <v>1000</v>
      </c>
      <c r="G202" s="242">
        <v>750</v>
      </c>
      <c r="H202" s="239">
        <v>0</v>
      </c>
      <c r="I202" s="107" t="s">
        <v>114</v>
      </c>
      <c r="J202" s="150"/>
    </row>
    <row r="203" spans="1:10" s="65" customFormat="1" ht="31.5">
      <c r="A203" s="253"/>
      <c r="B203" s="153" t="s">
        <v>176</v>
      </c>
      <c r="C203" s="225"/>
      <c r="D203" s="245"/>
      <c r="E203" s="245"/>
      <c r="F203" s="245"/>
      <c r="G203" s="245"/>
      <c r="H203" s="244"/>
      <c r="I203" s="107" t="s">
        <v>177</v>
      </c>
      <c r="J203" s="129"/>
    </row>
    <row r="204" spans="1:10" s="65" customFormat="1" ht="15.75">
      <c r="A204" s="253"/>
      <c r="B204" s="157" t="s">
        <v>179</v>
      </c>
      <c r="C204" s="224">
        <v>2016</v>
      </c>
      <c r="D204" s="242">
        <f>E204+F204+G204</f>
        <v>2500</v>
      </c>
      <c r="E204" s="242">
        <v>750</v>
      </c>
      <c r="F204" s="242">
        <v>1000</v>
      </c>
      <c r="G204" s="242">
        <v>750</v>
      </c>
      <c r="H204" s="239">
        <v>0</v>
      </c>
      <c r="I204" s="107" t="s">
        <v>114</v>
      </c>
      <c r="J204" s="150"/>
    </row>
    <row r="205" spans="1:10" s="65" customFormat="1" ht="31.5">
      <c r="A205" s="253"/>
      <c r="B205" s="153" t="s">
        <v>176</v>
      </c>
      <c r="C205" s="225"/>
      <c r="D205" s="245"/>
      <c r="E205" s="245"/>
      <c r="F205" s="245"/>
      <c r="G205" s="245"/>
      <c r="H205" s="244"/>
      <c r="I205" s="107" t="s">
        <v>177</v>
      </c>
      <c r="J205" s="129"/>
    </row>
    <row r="206" spans="1:10" s="65" customFormat="1" ht="15.75">
      <c r="A206" s="253"/>
      <c r="B206" s="157" t="s">
        <v>179</v>
      </c>
      <c r="C206" s="224">
        <v>2017</v>
      </c>
      <c r="D206" s="242">
        <f>E206+F206+G206</f>
        <v>2100</v>
      </c>
      <c r="E206" s="242">
        <v>630</v>
      </c>
      <c r="F206" s="242">
        <v>840</v>
      </c>
      <c r="G206" s="242">
        <v>630</v>
      </c>
      <c r="H206" s="239">
        <v>0</v>
      </c>
      <c r="I206" s="107" t="s">
        <v>114</v>
      </c>
      <c r="J206" s="150"/>
    </row>
    <row r="207" spans="1:10" s="65" customFormat="1" ht="31.5">
      <c r="A207" s="253"/>
      <c r="B207" s="153" t="s">
        <v>176</v>
      </c>
      <c r="C207" s="225"/>
      <c r="D207" s="245"/>
      <c r="E207" s="245"/>
      <c r="F207" s="245"/>
      <c r="G207" s="245"/>
      <c r="H207" s="244"/>
      <c r="I207" s="107" t="s">
        <v>177</v>
      </c>
      <c r="J207" s="129"/>
    </row>
    <row r="208" spans="1:10" s="65" customFormat="1" ht="15.75">
      <c r="A208" s="253"/>
      <c r="B208" s="157" t="s">
        <v>179</v>
      </c>
      <c r="C208" s="224">
        <v>2018</v>
      </c>
      <c r="D208" s="242">
        <f>E208+F208+G208</f>
        <v>2100</v>
      </c>
      <c r="E208" s="242">
        <v>630</v>
      </c>
      <c r="F208" s="242">
        <v>840</v>
      </c>
      <c r="G208" s="242">
        <v>630</v>
      </c>
      <c r="H208" s="239">
        <v>0</v>
      </c>
      <c r="I208" s="107" t="s">
        <v>114</v>
      </c>
      <c r="J208" s="150"/>
    </row>
    <row r="209" spans="1:10" s="65" customFormat="1" ht="31.5">
      <c r="A209" s="253"/>
      <c r="B209" s="153" t="s">
        <v>176</v>
      </c>
      <c r="C209" s="225"/>
      <c r="D209" s="245"/>
      <c r="E209" s="245"/>
      <c r="F209" s="245"/>
      <c r="G209" s="245"/>
      <c r="H209" s="244"/>
      <c r="I209" s="107" t="s">
        <v>177</v>
      </c>
      <c r="J209" s="129"/>
    </row>
    <row r="210" spans="1:10" s="65" customFormat="1" ht="18" customHeight="1">
      <c r="A210" s="248" t="s">
        <v>170</v>
      </c>
      <c r="B210" s="146" t="s">
        <v>20</v>
      </c>
      <c r="C210" s="106" t="s">
        <v>47</v>
      </c>
      <c r="D210" s="175">
        <f>SUM(D211:D216)</f>
        <v>11760</v>
      </c>
      <c r="E210" s="175">
        <f>SUM(E211:E216)</f>
        <v>3360</v>
      </c>
      <c r="F210" s="175">
        <f>SUM(F211:F216)</f>
        <v>4480</v>
      </c>
      <c r="G210" s="175">
        <f>SUM(G211:G216)</f>
        <v>3920</v>
      </c>
      <c r="H210" s="183">
        <v>0</v>
      </c>
      <c r="I210" s="133"/>
      <c r="J210" s="129"/>
    </row>
    <row r="211" spans="1:10" s="65" customFormat="1" ht="15.75">
      <c r="A211" s="249"/>
      <c r="B211" s="141" t="s">
        <v>96</v>
      </c>
      <c r="C211" s="122">
        <v>2016</v>
      </c>
      <c r="D211" s="172">
        <f t="shared" ref="D211" si="71">E211+F211+G211</f>
        <v>560</v>
      </c>
      <c r="E211" s="172">
        <v>0</v>
      </c>
      <c r="F211" s="172">
        <v>0</v>
      </c>
      <c r="G211" s="172">
        <v>560</v>
      </c>
      <c r="H211" s="178">
        <v>0</v>
      </c>
      <c r="I211" s="114" t="s">
        <v>114</v>
      </c>
      <c r="J211" s="129"/>
    </row>
    <row r="212" spans="1:10" s="65" customFormat="1" ht="15.75">
      <c r="A212" s="249"/>
      <c r="B212" s="157" t="s">
        <v>179</v>
      </c>
      <c r="C212" s="224">
        <v>2017</v>
      </c>
      <c r="D212" s="242">
        <f>E212+F212+G212</f>
        <v>2200</v>
      </c>
      <c r="E212" s="242">
        <v>660</v>
      </c>
      <c r="F212" s="242">
        <v>880</v>
      </c>
      <c r="G212" s="242">
        <v>660</v>
      </c>
      <c r="H212" s="239">
        <v>0</v>
      </c>
      <c r="I212" s="107" t="s">
        <v>114</v>
      </c>
      <c r="J212" s="150"/>
    </row>
    <row r="213" spans="1:10" s="65" customFormat="1" ht="31.5">
      <c r="A213" s="249"/>
      <c r="B213" s="153" t="s">
        <v>176</v>
      </c>
      <c r="C213" s="225"/>
      <c r="D213" s="245"/>
      <c r="E213" s="245"/>
      <c r="F213" s="245"/>
      <c r="G213" s="245"/>
      <c r="H213" s="244"/>
      <c r="I213" s="107" t="s">
        <v>177</v>
      </c>
      <c r="J213" s="129"/>
    </row>
    <row r="214" spans="1:10" s="65" customFormat="1" ht="15.75">
      <c r="A214" s="249"/>
      <c r="B214" s="157" t="s">
        <v>179</v>
      </c>
      <c r="C214" s="224">
        <v>2018</v>
      </c>
      <c r="D214" s="242">
        <f>E214+F214+G214</f>
        <v>4200</v>
      </c>
      <c r="E214" s="242">
        <v>1260</v>
      </c>
      <c r="F214" s="242">
        <v>1680</v>
      </c>
      <c r="G214" s="242">
        <v>1260</v>
      </c>
      <c r="H214" s="239">
        <v>0</v>
      </c>
      <c r="I214" s="107" t="s">
        <v>114</v>
      </c>
      <c r="J214" s="150"/>
    </row>
    <row r="215" spans="1:10" s="65" customFormat="1" ht="31.5">
      <c r="A215" s="249"/>
      <c r="B215" s="153" t="s">
        <v>176</v>
      </c>
      <c r="C215" s="225"/>
      <c r="D215" s="245"/>
      <c r="E215" s="245"/>
      <c r="F215" s="245"/>
      <c r="G215" s="245"/>
      <c r="H215" s="244"/>
      <c r="I215" s="107" t="s">
        <v>177</v>
      </c>
      <c r="J215" s="129"/>
    </row>
    <row r="216" spans="1:10" s="65" customFormat="1" ht="15.75">
      <c r="A216" s="249"/>
      <c r="B216" s="157" t="s">
        <v>179</v>
      </c>
      <c r="C216" s="224">
        <v>2019</v>
      </c>
      <c r="D216" s="242">
        <f>E216+F216+G216</f>
        <v>4800</v>
      </c>
      <c r="E216" s="242">
        <v>1440</v>
      </c>
      <c r="F216" s="242">
        <v>1920</v>
      </c>
      <c r="G216" s="242">
        <v>1440</v>
      </c>
      <c r="H216" s="239">
        <v>0</v>
      </c>
      <c r="I216" s="107" t="s">
        <v>114</v>
      </c>
      <c r="J216" s="150"/>
    </row>
    <row r="217" spans="1:10" s="65" customFormat="1" ht="31.5">
      <c r="A217" s="250"/>
      <c r="B217" s="153" t="s">
        <v>176</v>
      </c>
      <c r="C217" s="225"/>
      <c r="D217" s="245"/>
      <c r="E217" s="245"/>
      <c r="F217" s="245"/>
      <c r="G217" s="245"/>
      <c r="H217" s="244"/>
      <c r="I217" s="107" t="s">
        <v>177</v>
      </c>
      <c r="J217" s="129"/>
    </row>
    <row r="218" spans="1:10" s="65" customFormat="1" ht="18" customHeight="1">
      <c r="A218" s="248" t="s">
        <v>171</v>
      </c>
      <c r="B218" s="146" t="s">
        <v>21</v>
      </c>
      <c r="C218" s="106" t="s">
        <v>47</v>
      </c>
      <c r="D218" s="175">
        <f>D219</f>
        <v>1200</v>
      </c>
      <c r="E218" s="175">
        <f>E219</f>
        <v>360</v>
      </c>
      <c r="F218" s="175">
        <f>F219</f>
        <v>480</v>
      </c>
      <c r="G218" s="175">
        <f>G219</f>
        <v>360</v>
      </c>
      <c r="H218" s="183">
        <v>0</v>
      </c>
      <c r="I218" s="133"/>
      <c r="J218" s="129"/>
    </row>
    <row r="219" spans="1:10" s="65" customFormat="1" ht="18" customHeight="1">
      <c r="A219" s="249"/>
      <c r="B219" s="157" t="s">
        <v>179</v>
      </c>
      <c r="C219" s="224">
        <v>2015</v>
      </c>
      <c r="D219" s="242">
        <f>E219+F219+G219</f>
        <v>1200</v>
      </c>
      <c r="E219" s="242">
        <v>360</v>
      </c>
      <c r="F219" s="242">
        <v>480</v>
      </c>
      <c r="G219" s="242">
        <v>360</v>
      </c>
      <c r="H219" s="239">
        <v>0</v>
      </c>
      <c r="I219" s="107" t="s">
        <v>114</v>
      </c>
      <c r="J219" s="150"/>
    </row>
    <row r="220" spans="1:10" s="65" customFormat="1" ht="31.5">
      <c r="A220" s="250"/>
      <c r="B220" s="153" t="s">
        <v>176</v>
      </c>
      <c r="C220" s="225"/>
      <c r="D220" s="245"/>
      <c r="E220" s="245"/>
      <c r="F220" s="245"/>
      <c r="G220" s="245"/>
      <c r="H220" s="244"/>
      <c r="I220" s="107" t="s">
        <v>177</v>
      </c>
      <c r="J220" s="129"/>
    </row>
    <row r="221" spans="1:10" s="65" customFormat="1" ht="19.5" customHeight="1">
      <c r="A221" s="248" t="s">
        <v>172</v>
      </c>
      <c r="B221" s="146" t="s">
        <v>22</v>
      </c>
      <c r="C221" s="106" t="s">
        <v>47</v>
      </c>
      <c r="D221" s="175">
        <f>SUM(D222:D229)</f>
        <v>26250</v>
      </c>
      <c r="E221" s="175">
        <f>SUM(E222:E229)</f>
        <v>7500</v>
      </c>
      <c r="F221" s="175">
        <f>SUM(F222:F229)</f>
        <v>10000</v>
      </c>
      <c r="G221" s="175">
        <f>SUM(G222:G229)</f>
        <v>8750</v>
      </c>
      <c r="H221" s="183">
        <v>0</v>
      </c>
      <c r="I221" s="133"/>
      <c r="J221" s="129"/>
    </row>
    <row r="222" spans="1:10" s="65" customFormat="1" ht="15.75">
      <c r="A222" s="249"/>
      <c r="B222" s="141" t="s">
        <v>96</v>
      </c>
      <c r="C222" s="122">
        <v>2016</v>
      </c>
      <c r="D222" s="172">
        <f t="shared" ref="D222" si="72">E222+F222+G222</f>
        <v>1250</v>
      </c>
      <c r="E222" s="172">
        <v>0</v>
      </c>
      <c r="F222" s="172">
        <v>0</v>
      </c>
      <c r="G222" s="172">
        <v>1250</v>
      </c>
      <c r="H222" s="178">
        <v>0</v>
      </c>
      <c r="I222" s="114" t="s">
        <v>114</v>
      </c>
      <c r="J222" s="129"/>
    </row>
    <row r="223" spans="1:10" s="65" customFormat="1" ht="15.75">
      <c r="A223" s="249"/>
      <c r="B223" s="157" t="s">
        <v>179</v>
      </c>
      <c r="C223" s="224">
        <v>2017</v>
      </c>
      <c r="D223" s="242">
        <f>E223+F223+G223</f>
        <v>2900</v>
      </c>
      <c r="E223" s="242">
        <v>870</v>
      </c>
      <c r="F223" s="242">
        <v>1160</v>
      </c>
      <c r="G223" s="242">
        <v>870</v>
      </c>
      <c r="H223" s="239">
        <v>0</v>
      </c>
      <c r="I223" s="107" t="s">
        <v>114</v>
      </c>
      <c r="J223" s="150"/>
    </row>
    <row r="224" spans="1:10" s="65" customFormat="1" ht="31.5">
      <c r="A224" s="249"/>
      <c r="B224" s="153" t="s">
        <v>176</v>
      </c>
      <c r="C224" s="225"/>
      <c r="D224" s="245"/>
      <c r="E224" s="245"/>
      <c r="F224" s="245"/>
      <c r="G224" s="245"/>
      <c r="H224" s="244"/>
      <c r="I224" s="107" t="s">
        <v>177</v>
      </c>
      <c r="J224" s="129"/>
    </row>
    <row r="225" spans="1:10" s="65" customFormat="1" ht="15.75">
      <c r="A225" s="249"/>
      <c r="B225" s="157" t="s">
        <v>179</v>
      </c>
      <c r="C225" s="224">
        <v>2018</v>
      </c>
      <c r="D225" s="242">
        <f>E225+F225+G225</f>
        <v>3200</v>
      </c>
      <c r="E225" s="242">
        <v>960</v>
      </c>
      <c r="F225" s="242">
        <v>1280</v>
      </c>
      <c r="G225" s="242">
        <v>960</v>
      </c>
      <c r="H225" s="239">
        <v>0</v>
      </c>
      <c r="I225" s="107" t="s">
        <v>114</v>
      </c>
      <c r="J225" s="150"/>
    </row>
    <row r="226" spans="1:10" s="65" customFormat="1" ht="31.5">
      <c r="A226" s="249"/>
      <c r="B226" s="153" t="s">
        <v>176</v>
      </c>
      <c r="C226" s="225"/>
      <c r="D226" s="245"/>
      <c r="E226" s="245"/>
      <c r="F226" s="245"/>
      <c r="G226" s="245"/>
      <c r="H226" s="244"/>
      <c r="I226" s="107" t="s">
        <v>177</v>
      </c>
      <c r="J226" s="129"/>
    </row>
    <row r="227" spans="1:10" s="65" customFormat="1" ht="15.75">
      <c r="A227" s="249"/>
      <c r="B227" s="157" t="s">
        <v>179</v>
      </c>
      <c r="C227" s="224">
        <v>2019</v>
      </c>
      <c r="D227" s="242">
        <f>E227+F227+G227</f>
        <v>8900</v>
      </c>
      <c r="E227" s="242">
        <v>2670</v>
      </c>
      <c r="F227" s="242">
        <v>3560</v>
      </c>
      <c r="G227" s="242">
        <v>2670</v>
      </c>
      <c r="H227" s="239">
        <v>0</v>
      </c>
      <c r="I227" s="107" t="s">
        <v>114</v>
      </c>
      <c r="J227" s="150"/>
    </row>
    <row r="228" spans="1:10" s="65" customFormat="1" ht="31.5">
      <c r="A228" s="249"/>
      <c r="B228" s="153" t="s">
        <v>176</v>
      </c>
      <c r="C228" s="225"/>
      <c r="D228" s="245"/>
      <c r="E228" s="245"/>
      <c r="F228" s="245"/>
      <c r="G228" s="245"/>
      <c r="H228" s="244"/>
      <c r="I228" s="107" t="s">
        <v>177</v>
      </c>
      <c r="J228" s="129"/>
    </row>
    <row r="229" spans="1:10" s="65" customFormat="1" ht="15.75">
      <c r="A229" s="249"/>
      <c r="B229" s="157" t="s">
        <v>179</v>
      </c>
      <c r="C229" s="224">
        <v>2020</v>
      </c>
      <c r="D229" s="242">
        <f>E229+F229+G229</f>
        <v>10000</v>
      </c>
      <c r="E229" s="242">
        <v>3000</v>
      </c>
      <c r="F229" s="242">
        <v>4000</v>
      </c>
      <c r="G229" s="242">
        <v>3000</v>
      </c>
      <c r="H229" s="239">
        <v>0</v>
      </c>
      <c r="I229" s="107" t="s">
        <v>114</v>
      </c>
      <c r="J229" s="150"/>
    </row>
    <row r="230" spans="1:10" s="65" customFormat="1" ht="31.5">
      <c r="A230" s="250"/>
      <c r="B230" s="153" t="s">
        <v>176</v>
      </c>
      <c r="C230" s="225"/>
      <c r="D230" s="245"/>
      <c r="E230" s="245"/>
      <c r="F230" s="245"/>
      <c r="G230" s="245"/>
      <c r="H230" s="244"/>
      <c r="I230" s="107" t="s">
        <v>177</v>
      </c>
      <c r="J230" s="109"/>
    </row>
    <row r="231" spans="1:10" s="65" customFormat="1" ht="17.25" customHeight="1">
      <c r="A231" s="248" t="s">
        <v>173</v>
      </c>
      <c r="B231" s="146" t="s">
        <v>24</v>
      </c>
      <c r="C231" s="106" t="s">
        <v>47</v>
      </c>
      <c r="D231" s="175">
        <f>SUM(D232:D243)</f>
        <v>21900</v>
      </c>
      <c r="E231" s="175">
        <f>SUM(E232:E243)</f>
        <v>6180</v>
      </c>
      <c r="F231" s="175">
        <f>SUM(F232:F243)</f>
        <v>8240</v>
      </c>
      <c r="G231" s="175">
        <f>SUM(G232:G243)</f>
        <v>7480</v>
      </c>
      <c r="H231" s="183">
        <v>0</v>
      </c>
      <c r="I231" s="133"/>
      <c r="J231" s="129"/>
    </row>
    <row r="232" spans="1:10" s="65" customFormat="1" ht="15.75">
      <c r="A232" s="249"/>
      <c r="B232" s="147" t="s">
        <v>96</v>
      </c>
      <c r="C232" s="122">
        <v>2015</v>
      </c>
      <c r="D232" s="178">
        <f t="shared" ref="D232" si="73">E232+F232+G232</f>
        <v>1300</v>
      </c>
      <c r="E232" s="178">
        <v>0</v>
      </c>
      <c r="F232" s="178">
        <v>0</v>
      </c>
      <c r="G232" s="178">
        <v>1300</v>
      </c>
      <c r="H232" s="178">
        <v>0</v>
      </c>
      <c r="I232" s="114" t="s">
        <v>114</v>
      </c>
      <c r="J232" s="129"/>
    </row>
    <row r="233" spans="1:10" s="65" customFormat="1" ht="15.75">
      <c r="A233" s="249"/>
      <c r="B233" s="157" t="s">
        <v>179</v>
      </c>
      <c r="C233" s="224">
        <v>2015</v>
      </c>
      <c r="D233" s="242">
        <f>E233+F233+G233</f>
        <v>2000</v>
      </c>
      <c r="E233" s="242">
        <v>600</v>
      </c>
      <c r="F233" s="242">
        <v>800</v>
      </c>
      <c r="G233" s="242">
        <v>600</v>
      </c>
      <c r="H233" s="239">
        <v>0</v>
      </c>
      <c r="I233" s="107" t="s">
        <v>114</v>
      </c>
      <c r="J233" s="150"/>
    </row>
    <row r="234" spans="1:10" s="65" customFormat="1" ht="31.5">
      <c r="A234" s="249"/>
      <c r="B234" s="153" t="s">
        <v>176</v>
      </c>
      <c r="C234" s="225"/>
      <c r="D234" s="245"/>
      <c r="E234" s="245"/>
      <c r="F234" s="245"/>
      <c r="G234" s="245"/>
      <c r="H234" s="244"/>
      <c r="I234" s="107" t="s">
        <v>177</v>
      </c>
      <c r="J234" s="129"/>
    </row>
    <row r="235" spans="1:10" s="65" customFormat="1" ht="15.75">
      <c r="A235" s="249"/>
      <c r="B235" s="157" t="s">
        <v>179</v>
      </c>
      <c r="C235" s="224">
        <v>2016</v>
      </c>
      <c r="D235" s="242">
        <f>E235+F235+G235</f>
        <v>2100</v>
      </c>
      <c r="E235" s="242">
        <v>630</v>
      </c>
      <c r="F235" s="242">
        <v>840</v>
      </c>
      <c r="G235" s="242">
        <v>630</v>
      </c>
      <c r="H235" s="239">
        <v>0</v>
      </c>
      <c r="I235" s="107" t="s">
        <v>114</v>
      </c>
      <c r="J235" s="150"/>
    </row>
    <row r="236" spans="1:10" s="65" customFormat="1" ht="31.5">
      <c r="A236" s="249"/>
      <c r="B236" s="153" t="s">
        <v>176</v>
      </c>
      <c r="C236" s="225"/>
      <c r="D236" s="245"/>
      <c r="E236" s="245"/>
      <c r="F236" s="245"/>
      <c r="G236" s="245"/>
      <c r="H236" s="244"/>
      <c r="I236" s="107" t="s">
        <v>177</v>
      </c>
      <c r="J236" s="129"/>
    </row>
    <row r="237" spans="1:10" s="65" customFormat="1" ht="15.75">
      <c r="A237" s="249"/>
      <c r="B237" s="157" t="s">
        <v>179</v>
      </c>
      <c r="C237" s="224">
        <v>2017</v>
      </c>
      <c r="D237" s="242">
        <f>E237+F237+G237</f>
        <v>5600</v>
      </c>
      <c r="E237" s="242">
        <v>1680</v>
      </c>
      <c r="F237" s="242">
        <v>2240</v>
      </c>
      <c r="G237" s="242">
        <v>1680</v>
      </c>
      <c r="H237" s="239">
        <v>0</v>
      </c>
      <c r="I237" s="107" t="s">
        <v>114</v>
      </c>
      <c r="J237" s="150"/>
    </row>
    <row r="238" spans="1:10" s="65" customFormat="1" ht="31.5">
      <c r="A238" s="249"/>
      <c r="B238" s="153" t="s">
        <v>176</v>
      </c>
      <c r="C238" s="225"/>
      <c r="D238" s="245"/>
      <c r="E238" s="245"/>
      <c r="F238" s="245"/>
      <c r="G238" s="245"/>
      <c r="H238" s="244"/>
      <c r="I238" s="107" t="s">
        <v>177</v>
      </c>
      <c r="J238" s="129"/>
    </row>
    <row r="239" spans="1:10" s="65" customFormat="1" ht="15.75">
      <c r="A239" s="249"/>
      <c r="B239" s="157" t="s">
        <v>179</v>
      </c>
      <c r="C239" s="224">
        <v>2018</v>
      </c>
      <c r="D239" s="242">
        <f>E239+F239+G239</f>
        <v>2900</v>
      </c>
      <c r="E239" s="242">
        <v>870</v>
      </c>
      <c r="F239" s="242">
        <v>1160</v>
      </c>
      <c r="G239" s="242">
        <v>870</v>
      </c>
      <c r="H239" s="239">
        <v>0</v>
      </c>
      <c r="I239" s="107" t="s">
        <v>114</v>
      </c>
      <c r="J239" s="150"/>
    </row>
    <row r="240" spans="1:10" s="65" customFormat="1" ht="31.5">
      <c r="A240" s="249"/>
      <c r="B240" s="153" t="s">
        <v>176</v>
      </c>
      <c r="C240" s="225"/>
      <c r="D240" s="245"/>
      <c r="E240" s="245"/>
      <c r="F240" s="245"/>
      <c r="G240" s="245"/>
      <c r="H240" s="244"/>
      <c r="I240" s="107" t="s">
        <v>177</v>
      </c>
      <c r="J240" s="129"/>
    </row>
    <row r="241" spans="1:10" s="65" customFormat="1" ht="15.75">
      <c r="A241" s="249"/>
      <c r="B241" s="157" t="s">
        <v>179</v>
      </c>
      <c r="C241" s="224">
        <v>2019</v>
      </c>
      <c r="D241" s="242">
        <f>E241+F241+G241</f>
        <v>3000</v>
      </c>
      <c r="E241" s="242">
        <v>900</v>
      </c>
      <c r="F241" s="242">
        <v>1200</v>
      </c>
      <c r="G241" s="242">
        <v>900</v>
      </c>
      <c r="H241" s="239">
        <v>0</v>
      </c>
      <c r="I241" s="107" t="s">
        <v>114</v>
      </c>
      <c r="J241" s="150"/>
    </row>
    <row r="242" spans="1:10" s="65" customFormat="1" ht="31.5">
      <c r="A242" s="249"/>
      <c r="B242" s="153" t="s">
        <v>176</v>
      </c>
      <c r="C242" s="225"/>
      <c r="D242" s="245"/>
      <c r="E242" s="245"/>
      <c r="F242" s="245"/>
      <c r="G242" s="245"/>
      <c r="H242" s="244"/>
      <c r="I242" s="107" t="s">
        <v>177</v>
      </c>
      <c r="J242" s="129"/>
    </row>
    <row r="243" spans="1:10" s="65" customFormat="1" ht="15.75">
      <c r="A243" s="249"/>
      <c r="B243" s="157" t="s">
        <v>179</v>
      </c>
      <c r="C243" s="224">
        <v>2020</v>
      </c>
      <c r="D243" s="242">
        <f>E243+F243+G243</f>
        <v>5000</v>
      </c>
      <c r="E243" s="242">
        <v>1500</v>
      </c>
      <c r="F243" s="242">
        <v>2000</v>
      </c>
      <c r="G243" s="242">
        <v>1500</v>
      </c>
      <c r="H243" s="239">
        <v>0</v>
      </c>
      <c r="I243" s="107" t="s">
        <v>114</v>
      </c>
      <c r="J243" s="150"/>
    </row>
    <row r="244" spans="1:10" s="65" customFormat="1" ht="31.5">
      <c r="A244" s="250"/>
      <c r="B244" s="153" t="s">
        <v>176</v>
      </c>
      <c r="C244" s="225"/>
      <c r="D244" s="245"/>
      <c r="E244" s="245"/>
      <c r="F244" s="245"/>
      <c r="G244" s="245"/>
      <c r="H244" s="244"/>
      <c r="I244" s="107" t="s">
        <v>177</v>
      </c>
      <c r="J244" s="129"/>
    </row>
    <row r="245" spans="1:10" s="65" customFormat="1" ht="19.5" customHeight="1">
      <c r="A245" s="248" t="s">
        <v>175</v>
      </c>
      <c r="B245" s="146" t="s">
        <v>25</v>
      </c>
      <c r="C245" s="106" t="s">
        <v>47</v>
      </c>
      <c r="D245" s="175">
        <f>SUM(D246:D253)</f>
        <v>25540.7</v>
      </c>
      <c r="E245" s="175">
        <f>SUM(E246:E253)</f>
        <v>8602.2999999999993</v>
      </c>
      <c r="F245" s="175">
        <f>SUM(F246:F253)</f>
        <v>10333.200000000001</v>
      </c>
      <c r="G245" s="175">
        <f>SUM(G246:G253)</f>
        <v>6605.2</v>
      </c>
      <c r="H245" s="183">
        <v>0</v>
      </c>
      <c r="I245" s="133"/>
      <c r="J245" s="129"/>
    </row>
    <row r="246" spans="1:10" s="65" customFormat="1" ht="15.75">
      <c r="A246" s="249"/>
      <c r="B246" s="137" t="s">
        <v>130</v>
      </c>
      <c r="C246" s="108">
        <v>2013</v>
      </c>
      <c r="D246" s="172">
        <f t="shared" ref="D246" si="74">E246+F246+G246</f>
        <v>3540.7</v>
      </c>
      <c r="E246" s="190">
        <v>2002.3</v>
      </c>
      <c r="F246" s="190">
        <v>1533.2</v>
      </c>
      <c r="G246" s="190">
        <v>5.2</v>
      </c>
      <c r="H246" s="178">
        <v>0</v>
      </c>
      <c r="I246" s="113" t="s">
        <v>199</v>
      </c>
      <c r="J246" s="129"/>
    </row>
    <row r="247" spans="1:10" s="65" customFormat="1" ht="15.75">
      <c r="A247" s="249"/>
      <c r="B247" s="157" t="s">
        <v>179</v>
      </c>
      <c r="C247" s="224">
        <v>2017</v>
      </c>
      <c r="D247" s="242">
        <f>E247+F247+G247</f>
        <v>4700</v>
      </c>
      <c r="E247" s="242">
        <v>1410</v>
      </c>
      <c r="F247" s="242">
        <v>1880</v>
      </c>
      <c r="G247" s="242">
        <v>1410</v>
      </c>
      <c r="H247" s="239">
        <v>0</v>
      </c>
      <c r="I247" s="107" t="s">
        <v>114</v>
      </c>
      <c r="J247" s="150"/>
    </row>
    <row r="248" spans="1:10" s="65" customFormat="1" ht="31.5">
      <c r="A248" s="249"/>
      <c r="B248" s="153" t="s">
        <v>176</v>
      </c>
      <c r="C248" s="225"/>
      <c r="D248" s="245"/>
      <c r="E248" s="245"/>
      <c r="F248" s="245"/>
      <c r="G248" s="245"/>
      <c r="H248" s="244"/>
      <c r="I248" s="107" t="s">
        <v>177</v>
      </c>
      <c r="J248" s="129"/>
    </row>
    <row r="249" spans="1:10" s="65" customFormat="1" ht="15.75">
      <c r="A249" s="249"/>
      <c r="B249" s="157" t="s">
        <v>179</v>
      </c>
      <c r="C249" s="224">
        <v>2018</v>
      </c>
      <c r="D249" s="242">
        <f>E249+F249+G249</f>
        <v>5000</v>
      </c>
      <c r="E249" s="242">
        <v>1500</v>
      </c>
      <c r="F249" s="242">
        <v>2000</v>
      </c>
      <c r="G249" s="242">
        <v>1500</v>
      </c>
      <c r="H249" s="239">
        <v>0</v>
      </c>
      <c r="I249" s="107" t="s">
        <v>114</v>
      </c>
      <c r="J249" s="150"/>
    </row>
    <row r="250" spans="1:10" s="65" customFormat="1" ht="31.5">
      <c r="A250" s="249"/>
      <c r="B250" s="153" t="s">
        <v>176</v>
      </c>
      <c r="C250" s="225"/>
      <c r="D250" s="245"/>
      <c r="E250" s="245"/>
      <c r="F250" s="245"/>
      <c r="G250" s="245"/>
      <c r="H250" s="244"/>
      <c r="I250" s="107" t="s">
        <v>177</v>
      </c>
      <c r="J250" s="129"/>
    </row>
    <row r="251" spans="1:10" s="65" customFormat="1" ht="15.75">
      <c r="A251" s="249"/>
      <c r="B251" s="157" t="s">
        <v>179</v>
      </c>
      <c r="C251" s="224">
        <v>2019</v>
      </c>
      <c r="D251" s="242">
        <f>E251+F251+G251</f>
        <v>5000</v>
      </c>
      <c r="E251" s="242">
        <v>1500</v>
      </c>
      <c r="F251" s="242">
        <v>2000</v>
      </c>
      <c r="G251" s="242">
        <v>1500</v>
      </c>
      <c r="H251" s="239">
        <v>0</v>
      </c>
      <c r="I251" s="107" t="s">
        <v>114</v>
      </c>
      <c r="J251" s="150"/>
    </row>
    <row r="252" spans="1:10" s="65" customFormat="1" ht="31.5">
      <c r="A252" s="249"/>
      <c r="B252" s="153" t="s">
        <v>176</v>
      </c>
      <c r="C252" s="225"/>
      <c r="D252" s="245"/>
      <c r="E252" s="245"/>
      <c r="F252" s="245"/>
      <c r="G252" s="245"/>
      <c r="H252" s="244"/>
      <c r="I252" s="107" t="s">
        <v>177</v>
      </c>
      <c r="J252" s="129"/>
    </row>
    <row r="253" spans="1:10" s="65" customFormat="1" ht="15.75">
      <c r="A253" s="249"/>
      <c r="B253" s="157" t="s">
        <v>179</v>
      </c>
      <c r="C253" s="224">
        <v>2020</v>
      </c>
      <c r="D253" s="242">
        <f>E253+F253+G253</f>
        <v>7300</v>
      </c>
      <c r="E253" s="242">
        <v>2190</v>
      </c>
      <c r="F253" s="242">
        <v>2920</v>
      </c>
      <c r="G253" s="242">
        <v>2190</v>
      </c>
      <c r="H253" s="239">
        <v>0</v>
      </c>
      <c r="I253" s="107" t="s">
        <v>114</v>
      </c>
      <c r="J253" s="150"/>
    </row>
    <row r="254" spans="1:10" s="65" customFormat="1" ht="31.5">
      <c r="A254" s="250"/>
      <c r="B254" s="153" t="s">
        <v>176</v>
      </c>
      <c r="C254" s="225"/>
      <c r="D254" s="245"/>
      <c r="E254" s="245"/>
      <c r="F254" s="245"/>
      <c r="G254" s="245"/>
      <c r="H254" s="244"/>
      <c r="I254" s="107" t="s">
        <v>177</v>
      </c>
      <c r="J254" s="129"/>
    </row>
    <row r="255" spans="1:10" s="65" customFormat="1" ht="15.75">
      <c r="A255" s="248" t="s">
        <v>174</v>
      </c>
      <c r="B255" s="146" t="s">
        <v>26</v>
      </c>
      <c r="C255" s="106" t="s">
        <v>47</v>
      </c>
      <c r="D255" s="175">
        <f>D256</f>
        <v>3100</v>
      </c>
      <c r="E255" s="175">
        <f>E256</f>
        <v>930</v>
      </c>
      <c r="F255" s="175">
        <f>F256</f>
        <v>1240</v>
      </c>
      <c r="G255" s="175">
        <f>G256</f>
        <v>930</v>
      </c>
      <c r="H255" s="183">
        <v>0</v>
      </c>
      <c r="I255" s="133"/>
      <c r="J255" s="129"/>
    </row>
    <row r="256" spans="1:10" s="65" customFormat="1" ht="15.75">
      <c r="A256" s="249"/>
      <c r="B256" s="157" t="s">
        <v>179</v>
      </c>
      <c r="C256" s="224">
        <v>2020</v>
      </c>
      <c r="D256" s="242">
        <f>E256+F256+G256</f>
        <v>3100</v>
      </c>
      <c r="E256" s="242">
        <v>930</v>
      </c>
      <c r="F256" s="242">
        <v>1240</v>
      </c>
      <c r="G256" s="242">
        <v>930</v>
      </c>
      <c r="H256" s="239">
        <v>0</v>
      </c>
      <c r="I256" s="107" t="s">
        <v>114</v>
      </c>
      <c r="J256" s="150"/>
    </row>
    <row r="257" spans="1:10" s="65" customFormat="1" ht="32.25" thickBot="1">
      <c r="A257" s="251"/>
      <c r="B257" s="153" t="s">
        <v>176</v>
      </c>
      <c r="C257" s="241"/>
      <c r="D257" s="243"/>
      <c r="E257" s="243"/>
      <c r="F257" s="243"/>
      <c r="G257" s="243"/>
      <c r="H257" s="240"/>
      <c r="I257" s="107" t="s">
        <v>177</v>
      </c>
      <c r="J257" s="130"/>
    </row>
    <row r="258" spans="1:10" s="65" customFormat="1" ht="23.25" customHeight="1">
      <c r="A258" s="252"/>
      <c r="B258" s="283" t="s">
        <v>62</v>
      </c>
      <c r="C258" s="104" t="s">
        <v>30</v>
      </c>
      <c r="D258" s="191">
        <f>E258+F258+G258+H258</f>
        <v>1303135.52</v>
      </c>
      <c r="E258" s="192">
        <f>SUM(E259:E266)</f>
        <v>382456.3</v>
      </c>
      <c r="F258" s="192">
        <f>SUM(F259:F266)</f>
        <v>503970.20000000007</v>
      </c>
      <c r="G258" s="192">
        <f>SUM(G259:G266)</f>
        <v>289069.02</v>
      </c>
      <c r="H258" s="192">
        <f t="shared" ref="H258" si="75">SUM(H259:H266)</f>
        <v>127640.00000000001</v>
      </c>
      <c r="I258" s="263"/>
      <c r="J258" s="274"/>
    </row>
    <row r="259" spans="1:10" s="65" customFormat="1" ht="15.75">
      <c r="A259" s="249"/>
      <c r="B259" s="284"/>
      <c r="C259" s="110">
        <v>2013</v>
      </c>
      <c r="D259" s="193">
        <f>E259+F259+G259+H259</f>
        <v>75552.08</v>
      </c>
      <c r="E259" s="175">
        <f t="shared" ref="E259:H260" si="76">E11+E20+E49+E85+E112</f>
        <v>25647.699999999997</v>
      </c>
      <c r="F259" s="175">
        <f t="shared" si="76"/>
        <v>32933.600000000006</v>
      </c>
      <c r="G259" s="175">
        <f t="shared" si="76"/>
        <v>7638.1799999999994</v>
      </c>
      <c r="H259" s="175">
        <f t="shared" si="76"/>
        <v>9332.6</v>
      </c>
      <c r="I259" s="264"/>
      <c r="J259" s="286"/>
    </row>
    <row r="260" spans="1:10" s="65" customFormat="1" ht="15.75">
      <c r="A260" s="249"/>
      <c r="B260" s="284"/>
      <c r="C260" s="110">
        <v>2014</v>
      </c>
      <c r="D260" s="193">
        <f t="shared" si="21"/>
        <v>74264.94</v>
      </c>
      <c r="E260" s="175">
        <f t="shared" si="76"/>
        <v>25546.7</v>
      </c>
      <c r="F260" s="175">
        <f t="shared" si="76"/>
        <v>30892.2</v>
      </c>
      <c r="G260" s="175">
        <f t="shared" si="76"/>
        <v>7807.24</v>
      </c>
      <c r="H260" s="175">
        <f t="shared" si="76"/>
        <v>10018.799999999999</v>
      </c>
      <c r="I260" s="264"/>
      <c r="J260" s="286"/>
    </row>
    <row r="261" spans="1:10" s="65" customFormat="1" ht="15.75">
      <c r="A261" s="249"/>
      <c r="B261" s="284"/>
      <c r="C261" s="110">
        <v>2015</v>
      </c>
      <c r="D261" s="193">
        <f t="shared" si="21"/>
        <v>220973.397</v>
      </c>
      <c r="E261" s="175">
        <f t="shared" ref="E261:H266" si="77">E13+E22+E51+E66+E87+E114</f>
        <v>63053.2</v>
      </c>
      <c r="F261" s="175">
        <f t="shared" si="77"/>
        <v>85429.7</v>
      </c>
      <c r="G261" s="175">
        <f t="shared" si="77"/>
        <v>61964.597000000002</v>
      </c>
      <c r="H261" s="175">
        <f t="shared" si="77"/>
        <v>10525.9</v>
      </c>
      <c r="I261" s="264"/>
      <c r="J261" s="286"/>
    </row>
    <row r="262" spans="1:10" s="65" customFormat="1" ht="15.75">
      <c r="A262" s="249"/>
      <c r="B262" s="284"/>
      <c r="C262" s="110">
        <v>2016</v>
      </c>
      <c r="D262" s="193">
        <f t="shared" si="21"/>
        <v>211345</v>
      </c>
      <c r="E262" s="175">
        <f t="shared" si="77"/>
        <v>57550.5</v>
      </c>
      <c r="F262" s="175">
        <f t="shared" si="77"/>
        <v>76734</v>
      </c>
      <c r="G262" s="175">
        <f t="shared" si="77"/>
        <v>55510</v>
      </c>
      <c r="H262" s="175">
        <f t="shared" si="77"/>
        <v>21550.5</v>
      </c>
      <c r="I262" s="264"/>
      <c r="J262" s="286"/>
    </row>
    <row r="263" spans="1:10" s="65" customFormat="1" ht="15.75">
      <c r="A263" s="249"/>
      <c r="B263" s="284"/>
      <c r="C263" s="110">
        <v>2017</v>
      </c>
      <c r="D263" s="193">
        <f t="shared" si="21"/>
        <v>217978.69999999998</v>
      </c>
      <c r="E263" s="175">
        <f t="shared" si="77"/>
        <v>56578.400000000001</v>
      </c>
      <c r="F263" s="175">
        <f t="shared" si="77"/>
        <v>75437.899999999994</v>
      </c>
      <c r="G263" s="175">
        <f t="shared" si="77"/>
        <v>49364</v>
      </c>
      <c r="H263" s="175">
        <f t="shared" si="77"/>
        <v>36598.400000000001</v>
      </c>
      <c r="I263" s="264"/>
      <c r="J263" s="286"/>
    </row>
    <row r="264" spans="1:10" s="65" customFormat="1" ht="15.75">
      <c r="A264" s="249"/>
      <c r="B264" s="284"/>
      <c r="C264" s="110">
        <v>2018</v>
      </c>
      <c r="D264" s="193">
        <f t="shared" si="21"/>
        <v>192886.7</v>
      </c>
      <c r="E264" s="175">
        <f t="shared" si="77"/>
        <v>57866</v>
      </c>
      <c r="F264" s="175">
        <f t="shared" si="77"/>
        <v>77154.7</v>
      </c>
      <c r="G264" s="175">
        <f t="shared" si="77"/>
        <v>45690</v>
      </c>
      <c r="H264" s="175">
        <f t="shared" si="77"/>
        <v>12176</v>
      </c>
      <c r="I264" s="264"/>
      <c r="J264" s="286"/>
    </row>
    <row r="265" spans="1:10" s="65" customFormat="1" ht="15.75">
      <c r="A265" s="249"/>
      <c r="B265" s="284"/>
      <c r="C265" s="110">
        <v>2019</v>
      </c>
      <c r="D265" s="193">
        <f t="shared" si="21"/>
        <v>77402.100000000006</v>
      </c>
      <c r="E265" s="175">
        <f t="shared" si="77"/>
        <v>21756.6</v>
      </c>
      <c r="F265" s="175">
        <f t="shared" si="77"/>
        <v>29008.9</v>
      </c>
      <c r="G265" s="175">
        <f t="shared" si="77"/>
        <v>13880</v>
      </c>
      <c r="H265" s="175">
        <f t="shared" si="77"/>
        <v>12756.6</v>
      </c>
      <c r="I265" s="264"/>
      <c r="J265" s="286"/>
    </row>
    <row r="266" spans="1:10" s="65" customFormat="1" ht="16.5" thickBot="1">
      <c r="A266" s="251"/>
      <c r="B266" s="285"/>
      <c r="C266" s="115">
        <v>2020</v>
      </c>
      <c r="D266" s="194">
        <f t="shared" si="21"/>
        <v>232732.603</v>
      </c>
      <c r="E266" s="195">
        <f t="shared" si="77"/>
        <v>74457.2</v>
      </c>
      <c r="F266" s="195">
        <f t="shared" si="77"/>
        <v>96379.199999999997</v>
      </c>
      <c r="G266" s="195">
        <f t="shared" si="77"/>
        <v>47215.002999999997</v>
      </c>
      <c r="H266" s="195">
        <f t="shared" si="77"/>
        <v>14681.2</v>
      </c>
      <c r="I266" s="273"/>
      <c r="J266" s="287"/>
    </row>
  </sheetData>
  <mergeCells count="439">
    <mergeCell ref="J48:J56"/>
    <mergeCell ref="B65:B71"/>
    <mergeCell ref="B48:B56"/>
    <mergeCell ref="C32:C33"/>
    <mergeCell ref="D32:D33"/>
    <mergeCell ref="E32:E33"/>
    <mergeCell ref="C42:C43"/>
    <mergeCell ref="D42:D43"/>
    <mergeCell ref="E42:E43"/>
    <mergeCell ref="I65:I71"/>
    <mergeCell ref="J65:J71"/>
    <mergeCell ref="G63:G64"/>
    <mergeCell ref="H63:H64"/>
    <mergeCell ref="F63:F64"/>
    <mergeCell ref="C63:C64"/>
    <mergeCell ref="D63:D64"/>
    <mergeCell ref="E63:E64"/>
    <mergeCell ref="F38:F39"/>
    <mergeCell ref="G38:G39"/>
    <mergeCell ref="H38:H39"/>
    <mergeCell ref="G32:G33"/>
    <mergeCell ref="H32:H33"/>
    <mergeCell ref="C34:C35"/>
    <mergeCell ref="B258:B266"/>
    <mergeCell ref="I258:I266"/>
    <mergeCell ref="J258:J266"/>
    <mergeCell ref="B84:B92"/>
    <mergeCell ref="I84:I92"/>
    <mergeCell ref="J84:J92"/>
    <mergeCell ref="B111:B119"/>
    <mergeCell ref="I111:I119"/>
    <mergeCell ref="J111:J119"/>
    <mergeCell ref="C98:C99"/>
    <mergeCell ref="D98:D99"/>
    <mergeCell ref="E98:E99"/>
    <mergeCell ref="F98:F99"/>
    <mergeCell ref="G98:G99"/>
    <mergeCell ref="H98:H99"/>
    <mergeCell ref="H103:H104"/>
    <mergeCell ref="C108:C109"/>
    <mergeCell ref="D108:D109"/>
    <mergeCell ref="E108:E109"/>
    <mergeCell ref="F108:F109"/>
    <mergeCell ref="G108:G109"/>
    <mergeCell ref="H108:H109"/>
    <mergeCell ref="C103:C104"/>
    <mergeCell ref="D103:D104"/>
    <mergeCell ref="H2:J2"/>
    <mergeCell ref="H3:J3"/>
    <mergeCell ref="H4:J4"/>
    <mergeCell ref="F30:F31"/>
    <mergeCell ref="G30:G31"/>
    <mergeCell ref="H30:H31"/>
    <mergeCell ref="B6:J6"/>
    <mergeCell ref="B19:B27"/>
    <mergeCell ref="I19:I27"/>
    <mergeCell ref="B8:B9"/>
    <mergeCell ref="C8:C9"/>
    <mergeCell ref="D8:D9"/>
    <mergeCell ref="E8:H8"/>
    <mergeCell ref="J8:J9"/>
    <mergeCell ref="B10:B18"/>
    <mergeCell ref="I10:I18"/>
    <mergeCell ref="C30:C31"/>
    <mergeCell ref="D30:D31"/>
    <mergeCell ref="E30:E31"/>
    <mergeCell ref="J19:J35"/>
    <mergeCell ref="J10:J18"/>
    <mergeCell ref="I8:I9"/>
    <mergeCell ref="H5:J5"/>
    <mergeCell ref="F32:F33"/>
    <mergeCell ref="A40:A43"/>
    <mergeCell ref="A44:A47"/>
    <mergeCell ref="A48:A56"/>
    <mergeCell ref="A60:A64"/>
    <mergeCell ref="A65:A71"/>
    <mergeCell ref="A8:A9"/>
    <mergeCell ref="A10:A18"/>
    <mergeCell ref="A19:A27"/>
    <mergeCell ref="A36:A39"/>
    <mergeCell ref="A28:A35"/>
    <mergeCell ref="A57:A59"/>
    <mergeCell ref="A95:A101"/>
    <mergeCell ref="A102:A105"/>
    <mergeCell ref="A106:A110"/>
    <mergeCell ref="A111:A119"/>
    <mergeCell ref="A120:A137"/>
    <mergeCell ref="A72:A75"/>
    <mergeCell ref="A76:A79"/>
    <mergeCell ref="A80:A83"/>
    <mergeCell ref="A84:A92"/>
    <mergeCell ref="A93:A94"/>
    <mergeCell ref="A176:A177"/>
    <mergeCell ref="A178:A179"/>
    <mergeCell ref="A180:A183"/>
    <mergeCell ref="A184:A185"/>
    <mergeCell ref="A186:A187"/>
    <mergeCell ref="A138:A144"/>
    <mergeCell ref="A145:A155"/>
    <mergeCell ref="A156:A162"/>
    <mergeCell ref="A163:A170"/>
    <mergeCell ref="A171:A175"/>
    <mergeCell ref="A231:A244"/>
    <mergeCell ref="A245:A254"/>
    <mergeCell ref="A255:A257"/>
    <mergeCell ref="A258:A266"/>
    <mergeCell ref="A188:A199"/>
    <mergeCell ref="A200:A209"/>
    <mergeCell ref="A210:A217"/>
    <mergeCell ref="A218:A220"/>
    <mergeCell ref="A221:A230"/>
    <mergeCell ref="D34:D35"/>
    <mergeCell ref="E34:E35"/>
    <mergeCell ref="F34:F35"/>
    <mergeCell ref="G34:G35"/>
    <mergeCell ref="H34:H35"/>
    <mergeCell ref="C38:C39"/>
    <mergeCell ref="D38:D39"/>
    <mergeCell ref="E38:E39"/>
    <mergeCell ref="F42:F43"/>
    <mergeCell ref="G42:G43"/>
    <mergeCell ref="H42:H43"/>
    <mergeCell ref="C46:C47"/>
    <mergeCell ref="D46:D47"/>
    <mergeCell ref="E46:E47"/>
    <mergeCell ref="F46:F47"/>
    <mergeCell ref="G46:G47"/>
    <mergeCell ref="H46:H47"/>
    <mergeCell ref="H74:H75"/>
    <mergeCell ref="C78:C79"/>
    <mergeCell ref="D78:D79"/>
    <mergeCell ref="E78:E79"/>
    <mergeCell ref="F78:F79"/>
    <mergeCell ref="G78:G79"/>
    <mergeCell ref="H78:H79"/>
    <mergeCell ref="C74:C75"/>
    <mergeCell ref="D74:D75"/>
    <mergeCell ref="E74:E75"/>
    <mergeCell ref="F74:F75"/>
    <mergeCell ref="G74:G75"/>
    <mergeCell ref="H82:H83"/>
    <mergeCell ref="C100:C101"/>
    <mergeCell ref="D100:D101"/>
    <mergeCell ref="E100:E101"/>
    <mergeCell ref="F100:F101"/>
    <mergeCell ref="G100:G101"/>
    <mergeCell ref="H100:H101"/>
    <mergeCell ref="C82:C83"/>
    <mergeCell ref="D82:D83"/>
    <mergeCell ref="E82:E83"/>
    <mergeCell ref="F82:F83"/>
    <mergeCell ref="G82:G83"/>
    <mergeCell ref="E103:E104"/>
    <mergeCell ref="F103:F104"/>
    <mergeCell ref="G103:G104"/>
    <mergeCell ref="H124:H125"/>
    <mergeCell ref="C126:C127"/>
    <mergeCell ref="D126:D127"/>
    <mergeCell ref="E126:E127"/>
    <mergeCell ref="F126:F127"/>
    <mergeCell ref="G126:G127"/>
    <mergeCell ref="H126:H127"/>
    <mergeCell ref="C124:C125"/>
    <mergeCell ref="D124:D125"/>
    <mergeCell ref="E124:E125"/>
    <mergeCell ref="F124:F125"/>
    <mergeCell ref="G124:G125"/>
    <mergeCell ref="H128:H129"/>
    <mergeCell ref="C130:C131"/>
    <mergeCell ref="D130:D131"/>
    <mergeCell ref="E130:E131"/>
    <mergeCell ref="F130:F131"/>
    <mergeCell ref="G130:G131"/>
    <mergeCell ref="H130:H131"/>
    <mergeCell ref="C128:C129"/>
    <mergeCell ref="D128:D129"/>
    <mergeCell ref="E128:E129"/>
    <mergeCell ref="F128:F129"/>
    <mergeCell ref="G128:G129"/>
    <mergeCell ref="H132:H133"/>
    <mergeCell ref="C134:C135"/>
    <mergeCell ref="D134:D135"/>
    <mergeCell ref="E134:E135"/>
    <mergeCell ref="F134:F135"/>
    <mergeCell ref="G134:G135"/>
    <mergeCell ref="H134:H135"/>
    <mergeCell ref="C132:C133"/>
    <mergeCell ref="D132:D133"/>
    <mergeCell ref="E132:E133"/>
    <mergeCell ref="F132:F133"/>
    <mergeCell ref="G132:G133"/>
    <mergeCell ref="H136:H137"/>
    <mergeCell ref="C141:C142"/>
    <mergeCell ref="D141:D142"/>
    <mergeCell ref="E141:E142"/>
    <mergeCell ref="F141:F142"/>
    <mergeCell ref="G141:G142"/>
    <mergeCell ref="H141:H142"/>
    <mergeCell ref="C136:C137"/>
    <mergeCell ref="D136:D137"/>
    <mergeCell ref="E136:E137"/>
    <mergeCell ref="F136:F137"/>
    <mergeCell ref="G136:G137"/>
    <mergeCell ref="H143:H144"/>
    <mergeCell ref="C148:C149"/>
    <mergeCell ref="D148:D149"/>
    <mergeCell ref="E148:E149"/>
    <mergeCell ref="F148:F149"/>
    <mergeCell ref="G148:G149"/>
    <mergeCell ref="H148:H149"/>
    <mergeCell ref="C143:C144"/>
    <mergeCell ref="D143:D144"/>
    <mergeCell ref="E143:E144"/>
    <mergeCell ref="F143:F144"/>
    <mergeCell ref="G143:G144"/>
    <mergeCell ref="H150:H151"/>
    <mergeCell ref="C152:C153"/>
    <mergeCell ref="D152:D153"/>
    <mergeCell ref="E152:E153"/>
    <mergeCell ref="F152:F153"/>
    <mergeCell ref="G152:G153"/>
    <mergeCell ref="H152:H153"/>
    <mergeCell ref="C150:C151"/>
    <mergeCell ref="D150:D151"/>
    <mergeCell ref="E150:E151"/>
    <mergeCell ref="F150:F151"/>
    <mergeCell ref="G150:G151"/>
    <mergeCell ref="H154:H155"/>
    <mergeCell ref="C159:C160"/>
    <mergeCell ref="D159:D160"/>
    <mergeCell ref="E159:E160"/>
    <mergeCell ref="F159:F160"/>
    <mergeCell ref="G159:G160"/>
    <mergeCell ref="H159:H160"/>
    <mergeCell ref="C154:C155"/>
    <mergeCell ref="D154:D155"/>
    <mergeCell ref="E154:E155"/>
    <mergeCell ref="F154:F155"/>
    <mergeCell ref="G154:G155"/>
    <mergeCell ref="H161:H162"/>
    <mergeCell ref="C167:C168"/>
    <mergeCell ref="D167:D168"/>
    <mergeCell ref="E167:E168"/>
    <mergeCell ref="F167:F168"/>
    <mergeCell ref="G167:G168"/>
    <mergeCell ref="H167:H168"/>
    <mergeCell ref="C161:C162"/>
    <mergeCell ref="D161:D162"/>
    <mergeCell ref="E161:E162"/>
    <mergeCell ref="F161:F162"/>
    <mergeCell ref="G161:G162"/>
    <mergeCell ref="H169:H170"/>
    <mergeCell ref="C174:C175"/>
    <mergeCell ref="D174:D175"/>
    <mergeCell ref="E174:E175"/>
    <mergeCell ref="F174:F175"/>
    <mergeCell ref="G174:G175"/>
    <mergeCell ref="H174:H175"/>
    <mergeCell ref="C169:C170"/>
    <mergeCell ref="D169:D170"/>
    <mergeCell ref="E169:E170"/>
    <mergeCell ref="F169:F170"/>
    <mergeCell ref="G169:G170"/>
    <mergeCell ref="H182:H183"/>
    <mergeCell ref="C190:C191"/>
    <mergeCell ref="D190:D191"/>
    <mergeCell ref="E190:E191"/>
    <mergeCell ref="F190:F191"/>
    <mergeCell ref="G190:G191"/>
    <mergeCell ref="H190:H191"/>
    <mergeCell ref="C182:C183"/>
    <mergeCell ref="D182:D183"/>
    <mergeCell ref="E182:E183"/>
    <mergeCell ref="F182:F183"/>
    <mergeCell ref="G182:G183"/>
    <mergeCell ref="H192:H193"/>
    <mergeCell ref="C194:C195"/>
    <mergeCell ref="D194:D195"/>
    <mergeCell ref="E194:E195"/>
    <mergeCell ref="F194:F195"/>
    <mergeCell ref="G194:G195"/>
    <mergeCell ref="H194:H195"/>
    <mergeCell ref="C192:C193"/>
    <mergeCell ref="D192:D193"/>
    <mergeCell ref="E192:E193"/>
    <mergeCell ref="F192:F193"/>
    <mergeCell ref="G192:G193"/>
    <mergeCell ref="H196:H197"/>
    <mergeCell ref="C198:C199"/>
    <mergeCell ref="D198:D199"/>
    <mergeCell ref="E198:E199"/>
    <mergeCell ref="F198:F199"/>
    <mergeCell ref="G198:G199"/>
    <mergeCell ref="H198:H199"/>
    <mergeCell ref="C196:C197"/>
    <mergeCell ref="D196:D197"/>
    <mergeCell ref="E196:E197"/>
    <mergeCell ref="F196:F197"/>
    <mergeCell ref="G196:G197"/>
    <mergeCell ref="H202:H203"/>
    <mergeCell ref="C204:C205"/>
    <mergeCell ref="D204:D205"/>
    <mergeCell ref="E204:E205"/>
    <mergeCell ref="F204:F205"/>
    <mergeCell ref="G204:G205"/>
    <mergeCell ref="H204:H205"/>
    <mergeCell ref="C202:C203"/>
    <mergeCell ref="D202:D203"/>
    <mergeCell ref="E202:E203"/>
    <mergeCell ref="F202:F203"/>
    <mergeCell ref="G202:G203"/>
    <mergeCell ref="H206:H207"/>
    <mergeCell ref="C208:C209"/>
    <mergeCell ref="D208:D209"/>
    <mergeCell ref="E208:E209"/>
    <mergeCell ref="F208:F209"/>
    <mergeCell ref="G208:G209"/>
    <mergeCell ref="H208:H209"/>
    <mergeCell ref="C206:C207"/>
    <mergeCell ref="D206:D207"/>
    <mergeCell ref="E206:E207"/>
    <mergeCell ref="F206:F207"/>
    <mergeCell ref="G206:G207"/>
    <mergeCell ref="H212:H213"/>
    <mergeCell ref="C214:C215"/>
    <mergeCell ref="D214:D215"/>
    <mergeCell ref="E214:E215"/>
    <mergeCell ref="F214:F215"/>
    <mergeCell ref="G214:G215"/>
    <mergeCell ref="H214:H215"/>
    <mergeCell ref="C212:C213"/>
    <mergeCell ref="D212:D213"/>
    <mergeCell ref="E212:E213"/>
    <mergeCell ref="F212:F213"/>
    <mergeCell ref="G212:G213"/>
    <mergeCell ref="H216:H217"/>
    <mergeCell ref="C219:C220"/>
    <mergeCell ref="D219:D220"/>
    <mergeCell ref="E219:E220"/>
    <mergeCell ref="F219:F220"/>
    <mergeCell ref="G219:G220"/>
    <mergeCell ref="H219:H220"/>
    <mergeCell ref="C216:C217"/>
    <mergeCell ref="D216:D217"/>
    <mergeCell ref="E216:E217"/>
    <mergeCell ref="F216:F217"/>
    <mergeCell ref="G216:G217"/>
    <mergeCell ref="H223:H224"/>
    <mergeCell ref="C225:C226"/>
    <mergeCell ref="D225:D226"/>
    <mergeCell ref="E225:E226"/>
    <mergeCell ref="F225:F226"/>
    <mergeCell ref="G225:G226"/>
    <mergeCell ref="H225:H226"/>
    <mergeCell ref="C223:C224"/>
    <mergeCell ref="D223:D224"/>
    <mergeCell ref="E223:E224"/>
    <mergeCell ref="F223:F224"/>
    <mergeCell ref="G223:G224"/>
    <mergeCell ref="H227:H228"/>
    <mergeCell ref="C229:C230"/>
    <mergeCell ref="D229:D230"/>
    <mergeCell ref="E229:E230"/>
    <mergeCell ref="F229:F230"/>
    <mergeCell ref="G229:G230"/>
    <mergeCell ref="H229:H230"/>
    <mergeCell ref="C227:C228"/>
    <mergeCell ref="D227:D228"/>
    <mergeCell ref="E227:E228"/>
    <mergeCell ref="F227:F228"/>
    <mergeCell ref="G227:G228"/>
    <mergeCell ref="H233:H234"/>
    <mergeCell ref="C235:C236"/>
    <mergeCell ref="D235:D236"/>
    <mergeCell ref="E235:E236"/>
    <mergeCell ref="F235:F236"/>
    <mergeCell ref="G235:G236"/>
    <mergeCell ref="H235:H236"/>
    <mergeCell ref="C233:C234"/>
    <mergeCell ref="D233:D234"/>
    <mergeCell ref="E233:E234"/>
    <mergeCell ref="F233:F234"/>
    <mergeCell ref="G233:G234"/>
    <mergeCell ref="H237:H238"/>
    <mergeCell ref="C239:C240"/>
    <mergeCell ref="D239:D240"/>
    <mergeCell ref="E239:E240"/>
    <mergeCell ref="F239:F240"/>
    <mergeCell ref="G239:G240"/>
    <mergeCell ref="H239:H240"/>
    <mergeCell ref="C237:C238"/>
    <mergeCell ref="D237:D238"/>
    <mergeCell ref="E237:E238"/>
    <mergeCell ref="F237:F238"/>
    <mergeCell ref="G237:G238"/>
    <mergeCell ref="F249:F250"/>
    <mergeCell ref="G249:G250"/>
    <mergeCell ref="H249:H250"/>
    <mergeCell ref="C247:C248"/>
    <mergeCell ref="D247:D248"/>
    <mergeCell ref="E247:E248"/>
    <mergeCell ref="F247:F248"/>
    <mergeCell ref="G247:G248"/>
    <mergeCell ref="H241:H242"/>
    <mergeCell ref="C243:C244"/>
    <mergeCell ref="D243:D244"/>
    <mergeCell ref="E243:E244"/>
    <mergeCell ref="F243:F244"/>
    <mergeCell ref="G243:G244"/>
    <mergeCell ref="H243:H244"/>
    <mergeCell ref="C241:C242"/>
    <mergeCell ref="D241:D242"/>
    <mergeCell ref="E241:E242"/>
    <mergeCell ref="F241:F242"/>
    <mergeCell ref="G241:G242"/>
    <mergeCell ref="I48:I50"/>
    <mergeCell ref="H1:J1"/>
    <mergeCell ref="H256:H257"/>
    <mergeCell ref="C256:C257"/>
    <mergeCell ref="D256:D257"/>
    <mergeCell ref="E256:E257"/>
    <mergeCell ref="F256:F257"/>
    <mergeCell ref="G256:G257"/>
    <mergeCell ref="H251:H252"/>
    <mergeCell ref="C253:C254"/>
    <mergeCell ref="D253:D254"/>
    <mergeCell ref="E253:E254"/>
    <mergeCell ref="F253:F254"/>
    <mergeCell ref="G253:G254"/>
    <mergeCell ref="H253:H254"/>
    <mergeCell ref="C251:C252"/>
    <mergeCell ref="D251:D252"/>
    <mergeCell ref="E251:E252"/>
    <mergeCell ref="F251:F252"/>
    <mergeCell ref="G251:G252"/>
    <mergeCell ref="H247:H248"/>
    <mergeCell ref="C249:C250"/>
    <mergeCell ref="D249:D250"/>
    <mergeCell ref="E249:E250"/>
  </mergeCells>
  <pageMargins left="0.24" right="0.16" top="0.56999999999999995" bottom="0.2" header="0.31496062992125984" footer="0.2"/>
  <pageSetup paperSize="9" scale="69" fitToHeight="0" orientation="landscape" verticalDpi="0" r:id="rId1"/>
  <rowBreaks count="10" manualBreakCount="10">
    <brk id="35" max="16383" man="1"/>
    <brk id="59" max="16383" man="1"/>
    <brk id="83" max="16383" man="1"/>
    <brk id="110" max="16383" man="1"/>
    <brk id="137" max="16383" man="1"/>
    <brk id="155" max="16383" man="1"/>
    <brk id="177" max="16383" man="1"/>
    <brk id="199" max="16383" man="1"/>
    <brk id="230" max="16383" man="1"/>
    <brk id="257" max="16383" man="1"/>
  </rowBreaks>
  <colBreaks count="1" manualBreakCount="1">
    <brk id="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opLeftCell="A13" workbookViewId="0">
      <selection activeCell="J18" sqref="J18"/>
    </sheetView>
  </sheetViews>
  <sheetFormatPr defaultRowHeight="15.75"/>
  <cols>
    <col min="1" max="1" width="9.140625" style="65"/>
    <col min="2" max="2" width="4.140625" style="65" customWidth="1"/>
    <col min="3" max="3" width="2.5703125" style="65" customWidth="1"/>
    <col min="4" max="4" width="11.28515625" style="67" customWidth="1"/>
    <col min="5" max="11" width="9.140625" style="65"/>
    <col min="12" max="12" width="13" style="71" customWidth="1"/>
    <col min="13" max="16384" width="9.140625" style="65"/>
  </cols>
  <sheetData>
    <row r="1" spans="1:12" ht="36" customHeight="1">
      <c r="A1" s="300" t="s">
        <v>192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71">
        <f>SUM(L2:L37)</f>
        <v>1303135.52</v>
      </c>
    </row>
    <row r="2" spans="1:12">
      <c r="A2" s="304" t="s">
        <v>195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>
      <c r="A3" s="302" t="s">
        <v>84</v>
      </c>
      <c r="B3" s="303"/>
      <c r="C3" s="303"/>
      <c r="D3" s="197">
        <f>Прил.1!E259</f>
        <v>25647.699999999997</v>
      </c>
      <c r="E3" s="65" t="s">
        <v>83</v>
      </c>
      <c r="L3" s="71">
        <f>SUM(D3:D10)</f>
        <v>382456.3</v>
      </c>
    </row>
    <row r="4" spans="1:12">
      <c r="A4" s="302" t="s">
        <v>85</v>
      </c>
      <c r="B4" s="303"/>
      <c r="C4" s="303"/>
      <c r="D4" s="197">
        <f>Прил.1!E260</f>
        <v>25546.7</v>
      </c>
      <c r="E4" s="65" t="s">
        <v>83</v>
      </c>
    </row>
    <row r="5" spans="1:12">
      <c r="A5" s="302" t="s">
        <v>86</v>
      </c>
      <c r="B5" s="303"/>
      <c r="C5" s="303"/>
      <c r="D5" s="197">
        <f>Прил.1!E261</f>
        <v>63053.2</v>
      </c>
      <c r="E5" s="65" t="s">
        <v>83</v>
      </c>
    </row>
    <row r="6" spans="1:12">
      <c r="A6" s="302" t="s">
        <v>87</v>
      </c>
      <c r="B6" s="303"/>
      <c r="C6" s="303"/>
      <c r="D6" s="197">
        <f>Прил.1!E262</f>
        <v>57550.5</v>
      </c>
      <c r="E6" s="65" t="s">
        <v>83</v>
      </c>
      <c r="G6" s="66"/>
    </row>
    <row r="7" spans="1:12">
      <c r="A7" s="302" t="s">
        <v>88</v>
      </c>
      <c r="B7" s="303"/>
      <c r="C7" s="303"/>
      <c r="D7" s="197">
        <f>Прил.1!E263</f>
        <v>56578.400000000001</v>
      </c>
      <c r="E7" s="65" t="s">
        <v>83</v>
      </c>
    </row>
    <row r="8" spans="1:12">
      <c r="A8" s="302" t="s">
        <v>89</v>
      </c>
      <c r="B8" s="303"/>
      <c r="C8" s="303"/>
      <c r="D8" s="197">
        <f>Прил.1!E264</f>
        <v>57866</v>
      </c>
      <c r="E8" s="65" t="s">
        <v>83</v>
      </c>
    </row>
    <row r="9" spans="1:12">
      <c r="A9" s="302" t="s">
        <v>90</v>
      </c>
      <c r="B9" s="303"/>
      <c r="C9" s="303"/>
      <c r="D9" s="197">
        <f>Прил.1!E265</f>
        <v>21756.6</v>
      </c>
      <c r="E9" s="65" t="s">
        <v>83</v>
      </c>
    </row>
    <row r="10" spans="1:12">
      <c r="A10" s="302" t="s">
        <v>91</v>
      </c>
      <c r="B10" s="303"/>
      <c r="C10" s="303"/>
      <c r="D10" s="197">
        <f>Прил.1!E266</f>
        <v>74457.2</v>
      </c>
      <c r="E10" s="65" t="s">
        <v>83</v>
      </c>
    </row>
    <row r="11" spans="1:12">
      <c r="A11" s="298" t="s">
        <v>193</v>
      </c>
      <c r="B11" s="299"/>
      <c r="C11" s="299"/>
      <c r="D11" s="299"/>
      <c r="E11" s="299"/>
      <c r="F11" s="299"/>
      <c r="G11" s="299"/>
      <c r="H11" s="299"/>
      <c r="I11" s="299"/>
      <c r="J11" s="299"/>
      <c r="K11" s="299"/>
    </row>
    <row r="12" spans="1:12">
      <c r="A12" s="305" t="s">
        <v>84</v>
      </c>
      <c r="B12" s="306"/>
      <c r="C12" s="306"/>
      <c r="D12" s="197">
        <f>Прил.1!F259</f>
        <v>32933.600000000006</v>
      </c>
      <c r="E12" s="65" t="s">
        <v>83</v>
      </c>
      <c r="L12" s="71">
        <f>SUM(D12:D19)</f>
        <v>503970.20000000007</v>
      </c>
    </row>
    <row r="13" spans="1:12">
      <c r="A13" s="305" t="s">
        <v>85</v>
      </c>
      <c r="B13" s="306"/>
      <c r="C13" s="306"/>
      <c r="D13" s="197">
        <f>Прил.1!F260</f>
        <v>30892.2</v>
      </c>
      <c r="E13" s="65" t="s">
        <v>83</v>
      </c>
    </row>
    <row r="14" spans="1:12">
      <c r="A14" s="305" t="s">
        <v>86</v>
      </c>
      <c r="B14" s="306"/>
      <c r="C14" s="306"/>
      <c r="D14" s="197">
        <f>Прил.1!F261</f>
        <v>85429.7</v>
      </c>
      <c r="E14" s="65" t="s">
        <v>83</v>
      </c>
    </row>
    <row r="15" spans="1:12">
      <c r="A15" s="305" t="s">
        <v>87</v>
      </c>
      <c r="B15" s="306"/>
      <c r="C15" s="306"/>
      <c r="D15" s="197">
        <f>Прил.1!F262</f>
        <v>76734</v>
      </c>
      <c r="E15" s="65" t="s">
        <v>83</v>
      </c>
    </row>
    <row r="16" spans="1:12">
      <c r="A16" s="305" t="s">
        <v>88</v>
      </c>
      <c r="B16" s="306"/>
      <c r="C16" s="306"/>
      <c r="D16" s="197">
        <f>Прил.1!F263</f>
        <v>75437.899999999994</v>
      </c>
      <c r="E16" s="65" t="s">
        <v>83</v>
      </c>
    </row>
    <row r="17" spans="1:12">
      <c r="A17" s="305" t="s">
        <v>89</v>
      </c>
      <c r="B17" s="306"/>
      <c r="C17" s="306"/>
      <c r="D17" s="197">
        <f>Прил.1!F264</f>
        <v>77154.7</v>
      </c>
      <c r="E17" s="65" t="s">
        <v>83</v>
      </c>
    </row>
    <row r="18" spans="1:12">
      <c r="A18" s="305" t="s">
        <v>90</v>
      </c>
      <c r="B18" s="306"/>
      <c r="C18" s="306"/>
      <c r="D18" s="197">
        <f>Прил.1!F265</f>
        <v>29008.9</v>
      </c>
      <c r="E18" s="65" t="s">
        <v>83</v>
      </c>
    </row>
    <row r="19" spans="1:12">
      <c r="A19" s="305" t="s">
        <v>91</v>
      </c>
      <c r="B19" s="306"/>
      <c r="C19" s="306"/>
      <c r="D19" s="197">
        <f>Прил.1!F266</f>
        <v>96379.199999999997</v>
      </c>
      <c r="E19" s="65" t="s">
        <v>83</v>
      </c>
    </row>
    <row r="20" spans="1:12">
      <c r="A20" s="298" t="s">
        <v>194</v>
      </c>
      <c r="B20" s="299"/>
      <c r="C20" s="299"/>
      <c r="D20" s="299"/>
      <c r="E20" s="299"/>
      <c r="F20" s="299"/>
      <c r="G20" s="299"/>
      <c r="H20" s="299"/>
      <c r="I20" s="299"/>
      <c r="J20" s="299"/>
      <c r="K20" s="299"/>
    </row>
    <row r="21" spans="1:12">
      <c r="A21" s="305" t="s">
        <v>84</v>
      </c>
      <c r="B21" s="306"/>
      <c r="C21" s="306"/>
      <c r="D21" s="197">
        <f>Прил.1!G259</f>
        <v>7638.1799999999994</v>
      </c>
      <c r="E21" s="65" t="s">
        <v>83</v>
      </c>
      <c r="L21" s="71">
        <f>SUM(D21:D28)</f>
        <v>289069.02</v>
      </c>
    </row>
    <row r="22" spans="1:12">
      <c r="A22" s="305" t="s">
        <v>85</v>
      </c>
      <c r="B22" s="306"/>
      <c r="C22" s="306"/>
      <c r="D22" s="197">
        <f>Прил.1!G260</f>
        <v>7807.24</v>
      </c>
      <c r="E22" s="65" t="s">
        <v>83</v>
      </c>
    </row>
    <row r="23" spans="1:12">
      <c r="A23" s="305" t="s">
        <v>86</v>
      </c>
      <c r="B23" s="306"/>
      <c r="C23" s="306"/>
      <c r="D23" s="197">
        <f>Прил.1!G261</f>
        <v>61964.597000000002</v>
      </c>
      <c r="E23" s="65" t="s">
        <v>83</v>
      </c>
    </row>
    <row r="24" spans="1:12">
      <c r="A24" s="305" t="s">
        <v>87</v>
      </c>
      <c r="B24" s="306"/>
      <c r="C24" s="306"/>
      <c r="D24" s="197">
        <f>Прил.1!G262</f>
        <v>55510</v>
      </c>
      <c r="E24" s="65" t="s">
        <v>83</v>
      </c>
    </row>
    <row r="25" spans="1:12">
      <c r="A25" s="305" t="s">
        <v>88</v>
      </c>
      <c r="B25" s="306"/>
      <c r="C25" s="306"/>
      <c r="D25" s="197">
        <f>Прил.1!G263</f>
        <v>49364</v>
      </c>
      <c r="E25" s="65" t="s">
        <v>83</v>
      </c>
    </row>
    <row r="26" spans="1:12">
      <c r="A26" s="305" t="s">
        <v>89</v>
      </c>
      <c r="B26" s="306"/>
      <c r="C26" s="306"/>
      <c r="D26" s="197">
        <f>Прил.1!G264</f>
        <v>45690</v>
      </c>
      <c r="E26" s="65" t="s">
        <v>83</v>
      </c>
    </row>
    <row r="27" spans="1:12">
      <c r="A27" s="305" t="s">
        <v>90</v>
      </c>
      <c r="B27" s="306"/>
      <c r="C27" s="306"/>
      <c r="D27" s="197">
        <f>Прил.1!G265</f>
        <v>13880</v>
      </c>
      <c r="E27" s="65" t="s">
        <v>83</v>
      </c>
    </row>
    <row r="28" spans="1:12">
      <c r="A28" s="305" t="s">
        <v>91</v>
      </c>
      <c r="B28" s="306"/>
      <c r="C28" s="306"/>
      <c r="D28" s="197">
        <f>Прил.1!G266</f>
        <v>47215.002999999997</v>
      </c>
      <c r="E28" s="65" t="s">
        <v>83</v>
      </c>
    </row>
    <row r="29" spans="1:12">
      <c r="A29" s="298" t="s">
        <v>191</v>
      </c>
      <c r="B29" s="299"/>
      <c r="C29" s="299"/>
      <c r="D29" s="299"/>
      <c r="E29" s="299"/>
      <c r="F29" s="299"/>
      <c r="G29" s="299"/>
      <c r="H29" s="299"/>
      <c r="I29" s="299"/>
      <c r="J29" s="299"/>
      <c r="K29" s="299"/>
    </row>
    <row r="30" spans="1:12">
      <c r="A30" s="305" t="s">
        <v>84</v>
      </c>
      <c r="B30" s="306"/>
      <c r="C30" s="306"/>
      <c r="D30" s="197">
        <f>Прил.1!H259</f>
        <v>9332.6</v>
      </c>
      <c r="E30" s="65" t="s">
        <v>83</v>
      </c>
      <c r="L30" s="71">
        <f>SUM(D30:D37)</f>
        <v>127640.00000000001</v>
      </c>
    </row>
    <row r="31" spans="1:12">
      <c r="A31" s="305" t="s">
        <v>85</v>
      </c>
      <c r="B31" s="306"/>
      <c r="C31" s="306"/>
      <c r="D31" s="197">
        <f>Прил.1!H260</f>
        <v>10018.799999999999</v>
      </c>
      <c r="E31" s="65" t="s">
        <v>83</v>
      </c>
    </row>
    <row r="32" spans="1:12">
      <c r="A32" s="305" t="s">
        <v>86</v>
      </c>
      <c r="B32" s="306"/>
      <c r="C32" s="306"/>
      <c r="D32" s="197">
        <f>Прил.1!H261</f>
        <v>10525.9</v>
      </c>
      <c r="E32" s="65" t="s">
        <v>83</v>
      </c>
    </row>
    <row r="33" spans="1:5">
      <c r="A33" s="305" t="s">
        <v>87</v>
      </c>
      <c r="B33" s="306"/>
      <c r="C33" s="306"/>
      <c r="D33" s="197">
        <f>Прил.1!H262</f>
        <v>21550.5</v>
      </c>
      <c r="E33" s="65" t="s">
        <v>83</v>
      </c>
    </row>
    <row r="34" spans="1:5">
      <c r="A34" s="305" t="s">
        <v>88</v>
      </c>
      <c r="B34" s="306"/>
      <c r="C34" s="306"/>
      <c r="D34" s="197">
        <f>Прил.1!H263</f>
        <v>36598.400000000001</v>
      </c>
      <c r="E34" s="65" t="s">
        <v>83</v>
      </c>
    </row>
    <row r="35" spans="1:5">
      <c r="A35" s="305" t="s">
        <v>89</v>
      </c>
      <c r="B35" s="306"/>
      <c r="C35" s="306"/>
      <c r="D35" s="197">
        <f>Прил.1!H264</f>
        <v>12176</v>
      </c>
      <c r="E35" s="65" t="s">
        <v>83</v>
      </c>
    </row>
    <row r="36" spans="1:5">
      <c r="A36" s="305" t="s">
        <v>90</v>
      </c>
      <c r="B36" s="306"/>
      <c r="C36" s="306"/>
      <c r="D36" s="197">
        <f>Прил.1!H265</f>
        <v>12756.6</v>
      </c>
      <c r="E36" s="65" t="s">
        <v>83</v>
      </c>
    </row>
    <row r="37" spans="1:5">
      <c r="A37" s="305" t="s">
        <v>91</v>
      </c>
      <c r="B37" s="306"/>
      <c r="C37" s="306"/>
      <c r="D37" s="197">
        <f>Прил.1!H266</f>
        <v>14681.2</v>
      </c>
      <c r="E37" s="65" t="s">
        <v>83</v>
      </c>
    </row>
  </sheetData>
  <mergeCells count="37">
    <mergeCell ref="A15:C15"/>
    <mergeCell ref="A36:C36"/>
    <mergeCell ref="A37:C37"/>
    <mergeCell ref="A30:C30"/>
    <mergeCell ref="A31:C31"/>
    <mergeCell ref="A32:C32"/>
    <mergeCell ref="A33:C33"/>
    <mergeCell ref="A34:C34"/>
    <mergeCell ref="A35:C35"/>
    <mergeCell ref="A28:C28"/>
    <mergeCell ref="A16:C16"/>
    <mergeCell ref="A17:C17"/>
    <mergeCell ref="A18:C18"/>
    <mergeCell ref="A19:C19"/>
    <mergeCell ref="A21:C21"/>
    <mergeCell ref="A22:C22"/>
    <mergeCell ref="A23:C23"/>
    <mergeCell ref="A24:C24"/>
    <mergeCell ref="A25:C25"/>
    <mergeCell ref="A26:C26"/>
    <mergeCell ref="A27:C27"/>
    <mergeCell ref="A29:K29"/>
    <mergeCell ref="A1:K1"/>
    <mergeCell ref="A3:C3"/>
    <mergeCell ref="A4:C4"/>
    <mergeCell ref="A5:C5"/>
    <mergeCell ref="A6:C6"/>
    <mergeCell ref="A7:C7"/>
    <mergeCell ref="A8:C8"/>
    <mergeCell ref="A9:C9"/>
    <mergeCell ref="A10:C10"/>
    <mergeCell ref="A11:K11"/>
    <mergeCell ref="A2:K2"/>
    <mergeCell ref="A20:K20"/>
    <mergeCell ref="A12:C12"/>
    <mergeCell ref="A13:C13"/>
    <mergeCell ref="A14:C14"/>
  </mergeCells>
  <pageMargins left="0.70866141732283472" right="0.43307086614173229" top="0.74803149606299213" bottom="0.74803149606299213" header="0.31496062992125984" footer="0.31496062992125984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Культ</vt:lpstr>
      <vt:lpstr>Жилье</vt:lpstr>
      <vt:lpstr>Обр</vt:lpstr>
      <vt:lpstr>здрав</vt:lpstr>
      <vt:lpstr>вода</vt:lpstr>
      <vt:lpstr>газ</vt:lpstr>
      <vt:lpstr>Конкурс</vt:lpstr>
      <vt:lpstr>вода2013</vt:lpstr>
      <vt:lpstr>Прил.1</vt:lpstr>
      <vt:lpstr>Ресурсы</vt:lpstr>
      <vt:lpstr>Прил.1!Заголовки_для_печати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2014-12-31T08:55:43Z</dcterms:modified>
</cp:coreProperties>
</file>