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 (2)" sheetId="1" r:id="rId1"/>
    <sheet name="Лист2" sheetId="2" r:id="rId2"/>
  </sheets>
  <definedNames>
    <definedName name="_xlnm._FilterDatabase" localSheetId="0" hidden="1">'Лист1 (2)'!$A$5:$Y$130</definedName>
    <definedName name="Z_07737D86_78A1_40EA_B295_42F4F25E2889_.wvu.Cols" localSheetId="1">Лист2!$B:$B</definedName>
    <definedName name="Z_07737D86_78A1_40EA_B295_42F4F25E2889_.wvu.FilterData" localSheetId="0">'Лист1 (2)'!$A$5:$Y$130</definedName>
    <definedName name="Z_07737D86_78A1_40EA_B295_42F4F25E2889_.wvu.Rows" localSheetId="0">#REF!</definedName>
    <definedName name="Z_07737D86_78A1_40EA_B295_42F4F25E2889_.wvu.Rows" localSheetId="1">Лист2!$2:$4</definedName>
    <definedName name="Z_33BB47B1_3B7E_441F_B7C2_A38F1D6EE090_.wvu.FilterData" localSheetId="0">'Лист1 (2)'!$A$5:$Y$130</definedName>
    <definedName name="Z_33BB47B1_3B7E_441F_B7C2_A38F1D6EE090_.wvu.FilterData" localSheetId="1">Лист2!$A$11:$U$11</definedName>
    <definedName name="Z_33BB47B1_3B7E_441F_B7C2_A38F1D6EE090_.wvu.Rows" localSheetId="0">#REF!</definedName>
    <definedName name="Z_5738DFA8_3A4A_44EC_9829_D8E801E0079F_.wvu.Cols" localSheetId="1">Лист2!$B:$B</definedName>
    <definedName name="Z_5738DFA8_3A4A_44EC_9829_D8E801E0079F_.wvu.FilterData" localSheetId="0">'Лист1 (2)'!$A$5:$Y$130</definedName>
    <definedName name="Z_5738DFA8_3A4A_44EC_9829_D8E801E0079F_.wvu.Rows" localSheetId="0">#REF!</definedName>
    <definedName name="Z_5738DFA8_3A4A_44EC_9829_D8E801E0079F_.wvu.Rows" localSheetId="1">Лист2!$2:$4</definedName>
    <definedName name="Z_A1FEF973_0475_48E6_BF67_DF251062836A_.wvu.Cols" localSheetId="1">Лист2!$B:$B</definedName>
    <definedName name="Z_A1FEF973_0475_48E6_BF67_DF251062836A_.wvu.FilterData" localSheetId="0">'Лист1 (2)'!$A$5:$Y$130</definedName>
    <definedName name="Z_A1FEF973_0475_48E6_BF67_DF251062836A_.wvu.FilterData" localSheetId="1">Лист2!$A$11:$U$11</definedName>
    <definedName name="Z_A1FEF973_0475_48E6_BF67_DF251062836A_.wvu.Rows" localSheetId="0">#REF!</definedName>
    <definedName name="Z_A1FEF973_0475_48E6_BF67_DF251062836A_.wvu.Rows" localSheetId="1">Лист2!$2:$4</definedName>
    <definedName name="Z_F149A3D0_CA40_448E_9D43_8C8D0BCD3E0F_.wvu.Cols" localSheetId="1">Лист2!$B:$B</definedName>
    <definedName name="Z_F149A3D0_CA40_448E_9D43_8C8D0BCD3E0F_.wvu.FilterData" localSheetId="0">'Лист1 (2)'!$A$5:$Y$130</definedName>
    <definedName name="Z_F149A3D0_CA40_448E_9D43_8C8D0BCD3E0F_.wvu.Rows" localSheetId="0">#REF!</definedName>
    <definedName name="Z_F149A3D0_CA40_448E_9D43_8C8D0BCD3E0F_.wvu.Rows" localSheetId="1">Лист2!$2:$4</definedName>
    <definedName name="Z_F56E5FE2_1A4D_4337_BCE7_6468CB07E3D9_.wvu.Cols" localSheetId="1">Лист2!$B:$B</definedName>
    <definedName name="Z_F56E5FE2_1A4D_4337_BCE7_6468CB07E3D9_.wvu.FilterData" localSheetId="0">'Лист1 (2)'!$A$5:$Y$130</definedName>
    <definedName name="Z_F56E5FE2_1A4D_4337_BCE7_6468CB07E3D9_.wvu.Rows" localSheetId="0">#REF!</definedName>
    <definedName name="Z_F56E5FE2_1A4D_4337_BCE7_6468CB07E3D9_.wvu.Rows" localSheetId="1">Лист2!$2:$4</definedName>
    <definedName name="_xlnm.Print_Area" localSheetId="0">'Лист1 (2)'!$A$1:$S$132</definedName>
  </definedNames>
  <calcPr calcId="144525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4" i="2" l="1"/>
  <c r="M134" i="2"/>
  <c r="M130" i="2"/>
  <c r="M128" i="2"/>
  <c r="L127" i="2"/>
  <c r="K127" i="2"/>
  <c r="J127" i="2"/>
  <c r="I127" i="2"/>
  <c r="M127" i="2" s="1"/>
  <c r="H127" i="2"/>
  <c r="G127" i="2"/>
  <c r="F127" i="2"/>
  <c r="L126" i="2"/>
  <c r="K126" i="2"/>
  <c r="J126" i="2"/>
  <c r="I126" i="2"/>
  <c r="H126" i="2"/>
  <c r="G126" i="2"/>
  <c r="F126" i="2"/>
  <c r="M126" i="2" s="1"/>
  <c r="L125" i="2"/>
  <c r="K125" i="2"/>
  <c r="J125" i="2"/>
  <c r="I125" i="2"/>
  <c r="G125" i="2"/>
  <c r="F125" i="2"/>
  <c r="L124" i="2"/>
  <c r="K124" i="2"/>
  <c r="J124" i="2"/>
  <c r="I124" i="2"/>
  <c r="G124" i="2"/>
  <c r="F124" i="2"/>
  <c r="M124" i="2" s="1"/>
  <c r="M123" i="2"/>
  <c r="M122" i="2"/>
  <c r="M121" i="2"/>
  <c r="M120" i="2"/>
  <c r="L119" i="2"/>
  <c r="K119" i="2"/>
  <c r="J119" i="2"/>
  <c r="I119" i="2"/>
  <c r="H119" i="2"/>
  <c r="G119" i="2"/>
  <c r="F119" i="2"/>
  <c r="M119" i="2" s="1"/>
  <c r="L118" i="2"/>
  <c r="K118" i="2"/>
  <c r="J118" i="2"/>
  <c r="I118" i="2"/>
  <c r="H118" i="2"/>
  <c r="G118" i="2"/>
  <c r="F118" i="2"/>
  <c r="M118" i="2" s="1"/>
  <c r="L117" i="2"/>
  <c r="K117" i="2"/>
  <c r="J117" i="2"/>
  <c r="M117" i="2" s="1"/>
  <c r="I117" i="2"/>
  <c r="H117" i="2"/>
  <c r="G117" i="2"/>
  <c r="F117" i="2"/>
  <c r="L116" i="2"/>
  <c r="K116" i="2"/>
  <c r="J116" i="2"/>
  <c r="I116" i="2"/>
  <c r="H116" i="2"/>
  <c r="G116" i="2"/>
  <c r="F116" i="2"/>
  <c r="M116" i="2" s="1"/>
  <c r="M115" i="2"/>
  <c r="M114" i="2"/>
  <c r="M113" i="2"/>
  <c r="M112" i="2"/>
  <c r="L111" i="2"/>
  <c r="K111" i="2"/>
  <c r="J111" i="2"/>
  <c r="I111" i="2"/>
  <c r="H111" i="2"/>
  <c r="G111" i="2"/>
  <c r="F111" i="2"/>
  <c r="M111" i="2" s="1"/>
  <c r="L110" i="2"/>
  <c r="K110" i="2"/>
  <c r="J110" i="2"/>
  <c r="I110" i="2"/>
  <c r="H110" i="2"/>
  <c r="G110" i="2"/>
  <c r="F110" i="2"/>
  <c r="M110" i="2" s="1"/>
  <c r="L109" i="2"/>
  <c r="K109" i="2"/>
  <c r="J109" i="2"/>
  <c r="M109" i="2" s="1"/>
  <c r="I109" i="2"/>
  <c r="H109" i="2"/>
  <c r="G109" i="2"/>
  <c r="F109" i="2"/>
  <c r="L108" i="2"/>
  <c r="K108" i="2"/>
  <c r="J108" i="2"/>
  <c r="I108" i="2"/>
  <c r="H108" i="2"/>
  <c r="G108" i="2"/>
  <c r="F108" i="2"/>
  <c r="M108" i="2" s="1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L91" i="2"/>
  <c r="K91" i="2"/>
  <c r="J91" i="2"/>
  <c r="I91" i="2"/>
  <c r="H91" i="2"/>
  <c r="G91" i="2"/>
  <c r="F91" i="2"/>
  <c r="M91" i="2" s="1"/>
  <c r="L90" i="2"/>
  <c r="K90" i="2"/>
  <c r="J90" i="2"/>
  <c r="I90" i="2"/>
  <c r="H90" i="2"/>
  <c r="G90" i="2"/>
  <c r="F90" i="2"/>
  <c r="M90" i="2" s="1"/>
  <c r="L89" i="2"/>
  <c r="K89" i="2"/>
  <c r="J89" i="2"/>
  <c r="M89" i="2" s="1"/>
  <c r="I89" i="2"/>
  <c r="H89" i="2"/>
  <c r="G89" i="2"/>
  <c r="F89" i="2"/>
  <c r="L88" i="2"/>
  <c r="K88" i="2"/>
  <c r="J88" i="2"/>
  <c r="I88" i="2"/>
  <c r="H88" i="2"/>
  <c r="G88" i="2"/>
  <c r="F88" i="2"/>
  <c r="M88" i="2" s="1"/>
  <c r="M87" i="2"/>
  <c r="M86" i="2"/>
  <c r="G86" i="2"/>
  <c r="M85" i="2"/>
  <c r="M84" i="2"/>
  <c r="L83" i="2"/>
  <c r="K83" i="2"/>
  <c r="J83" i="2"/>
  <c r="I83" i="2"/>
  <c r="H83" i="2"/>
  <c r="G83" i="2"/>
  <c r="F83" i="2"/>
  <c r="M83" i="2" s="1"/>
  <c r="L82" i="2"/>
  <c r="K82" i="2"/>
  <c r="J82" i="2"/>
  <c r="I82" i="2"/>
  <c r="H82" i="2"/>
  <c r="G82" i="2"/>
  <c r="F82" i="2"/>
  <c r="M82" i="2" s="1"/>
  <c r="L81" i="2"/>
  <c r="K81" i="2"/>
  <c r="J81" i="2"/>
  <c r="I81" i="2"/>
  <c r="M81" i="2" s="1"/>
  <c r="H81" i="2"/>
  <c r="G81" i="2"/>
  <c r="F81" i="2"/>
  <c r="L80" i="2"/>
  <c r="K80" i="2"/>
  <c r="J80" i="2"/>
  <c r="I80" i="2"/>
  <c r="H80" i="2"/>
  <c r="G80" i="2"/>
  <c r="F80" i="2"/>
  <c r="M80" i="2" s="1"/>
  <c r="M79" i="2"/>
  <c r="M78" i="2"/>
  <c r="M77" i="2"/>
  <c r="M76" i="2"/>
  <c r="M75" i="2"/>
  <c r="M74" i="2"/>
  <c r="M73" i="2"/>
  <c r="M72" i="2"/>
  <c r="M71" i="2"/>
  <c r="M70" i="2"/>
  <c r="M69" i="2"/>
  <c r="M68" i="2"/>
  <c r="L67" i="2"/>
  <c r="K67" i="2"/>
  <c r="J67" i="2"/>
  <c r="I67" i="2"/>
  <c r="H67" i="2"/>
  <c r="G67" i="2"/>
  <c r="F67" i="2"/>
  <c r="M67" i="2" s="1"/>
  <c r="L66" i="2"/>
  <c r="K66" i="2"/>
  <c r="J66" i="2"/>
  <c r="I66" i="2"/>
  <c r="M66" i="2" s="1"/>
  <c r="H66" i="2"/>
  <c r="G66" i="2"/>
  <c r="F66" i="2"/>
  <c r="L65" i="2"/>
  <c r="K65" i="2"/>
  <c r="J65" i="2"/>
  <c r="I65" i="2"/>
  <c r="H65" i="2"/>
  <c r="G65" i="2"/>
  <c r="F65" i="2"/>
  <c r="M65" i="2" s="1"/>
  <c r="L64" i="2"/>
  <c r="K64" i="2"/>
  <c r="J64" i="2"/>
  <c r="I64" i="2"/>
  <c r="H64" i="2"/>
  <c r="G64" i="2"/>
  <c r="F64" i="2"/>
  <c r="M64" i="2" s="1"/>
  <c r="M63" i="2"/>
  <c r="M62" i="2"/>
  <c r="M61" i="2"/>
  <c r="M60" i="2"/>
  <c r="L59" i="2"/>
  <c r="K59" i="2"/>
  <c r="J59" i="2"/>
  <c r="I59" i="2"/>
  <c r="H59" i="2"/>
  <c r="G59" i="2"/>
  <c r="F59" i="2"/>
  <c r="M59" i="2" s="1"/>
  <c r="L58" i="2"/>
  <c r="K58" i="2"/>
  <c r="M58" i="2" s="1"/>
  <c r="J58" i="2"/>
  <c r="I58" i="2"/>
  <c r="H58" i="2"/>
  <c r="G58" i="2"/>
  <c r="F58" i="2"/>
  <c r="L57" i="2"/>
  <c r="K57" i="2"/>
  <c r="J57" i="2"/>
  <c r="I57" i="2"/>
  <c r="H57" i="2"/>
  <c r="G57" i="2"/>
  <c r="G145" i="2" s="1"/>
  <c r="F57" i="2"/>
  <c r="M57" i="2" s="1"/>
  <c r="L56" i="2"/>
  <c r="K56" i="2"/>
  <c r="J56" i="2"/>
  <c r="I56" i="2"/>
  <c r="H56" i="2"/>
  <c r="G56" i="2"/>
  <c r="F56" i="2"/>
  <c r="M56" i="2" s="1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8" i="2"/>
  <c r="M14" i="2"/>
  <c r="M13" i="2"/>
  <c r="M12" i="2"/>
  <c r="L11" i="2"/>
  <c r="L139" i="2" s="1"/>
  <c r="K11" i="2"/>
  <c r="K139" i="2" s="1"/>
  <c r="J11" i="2"/>
  <c r="J139" i="2" s="1"/>
  <c r="I11" i="2"/>
  <c r="I139" i="2" s="1"/>
  <c r="H11" i="2"/>
  <c r="H139" i="2" s="1"/>
  <c r="G11" i="2"/>
  <c r="G139" i="2" s="1"/>
  <c r="F11" i="2"/>
  <c r="M11" i="2" s="1"/>
  <c r="L10" i="2"/>
  <c r="L138" i="2" s="1"/>
  <c r="K10" i="2"/>
  <c r="K138" i="2" s="1"/>
  <c r="J10" i="2"/>
  <c r="J138" i="2" s="1"/>
  <c r="I10" i="2"/>
  <c r="I138" i="2" s="1"/>
  <c r="H10" i="2"/>
  <c r="H138" i="2" s="1"/>
  <c r="G10" i="2"/>
  <c r="G138" i="2" s="1"/>
  <c r="F10" i="2"/>
  <c r="F138" i="2" s="1"/>
  <c r="L9" i="2"/>
  <c r="L137" i="2" s="1"/>
  <c r="K9" i="2"/>
  <c r="K137" i="2" s="1"/>
  <c r="J9" i="2"/>
  <c r="J137" i="2" s="1"/>
  <c r="I9" i="2"/>
  <c r="I137" i="2" s="1"/>
  <c r="H9" i="2"/>
  <c r="H137" i="2" s="1"/>
  <c r="G9" i="2"/>
  <c r="G137" i="2" s="1"/>
  <c r="F9" i="2"/>
  <c r="F137" i="2" s="1"/>
  <c r="L8" i="2"/>
  <c r="L136" i="2" s="1"/>
  <c r="K8" i="2"/>
  <c r="K136" i="2" s="1"/>
  <c r="J8" i="2"/>
  <c r="J136" i="2" s="1"/>
  <c r="I8" i="2"/>
  <c r="I136" i="2" s="1"/>
  <c r="H8" i="2"/>
  <c r="H136" i="2" s="1"/>
  <c r="H135" i="2" s="1"/>
  <c r="G8" i="2"/>
  <c r="G136" i="2" s="1"/>
  <c r="F8" i="2"/>
  <c r="O128" i="1"/>
  <c r="M128" i="1"/>
  <c r="M127" i="1" s="1"/>
  <c r="Q123" i="1"/>
  <c r="Q122" i="1"/>
  <c r="Q121" i="1"/>
  <c r="O120" i="1"/>
  <c r="N120" i="1"/>
  <c r="Q120" i="1" s="1"/>
  <c r="Q119" i="1"/>
  <c r="O119" i="1"/>
  <c r="N119" i="1"/>
  <c r="O118" i="1"/>
  <c r="N118" i="1"/>
  <c r="N128" i="1" s="1"/>
  <c r="N127" i="1" s="1"/>
  <c r="Q116" i="1"/>
  <c r="Q115" i="1"/>
  <c r="Q114" i="1"/>
  <c r="Q113" i="1"/>
  <c r="Q112" i="1"/>
  <c r="Q111" i="1"/>
  <c r="Q110" i="1"/>
  <c r="Q109" i="1"/>
  <c r="Q108" i="1"/>
  <c r="Q107" i="1"/>
  <c r="Q106" i="1"/>
  <c r="G105" i="1"/>
  <c r="Q105" i="1" s="1"/>
  <c r="F105" i="1"/>
  <c r="E105" i="1"/>
  <c r="H104" i="1"/>
  <c r="Q104" i="1" s="1"/>
  <c r="F104" i="1"/>
  <c r="E104" i="1"/>
  <c r="H103" i="1"/>
  <c r="G103" i="1"/>
  <c r="F103" i="1"/>
  <c r="E103" i="1"/>
  <c r="Q103" i="1" s="1"/>
  <c r="Q102" i="1"/>
  <c r="Q101" i="1"/>
  <c r="Q100" i="1"/>
  <c r="K99" i="1"/>
  <c r="Q99" i="1" s="1"/>
  <c r="J99" i="1"/>
  <c r="I99" i="1"/>
  <c r="H99" i="1"/>
  <c r="G99" i="1"/>
  <c r="F99" i="1"/>
  <c r="E99" i="1"/>
  <c r="K98" i="1"/>
  <c r="J98" i="1"/>
  <c r="I98" i="1"/>
  <c r="H98" i="1"/>
  <c r="G98" i="1"/>
  <c r="Q98" i="1" s="1"/>
  <c r="F98" i="1"/>
  <c r="E98" i="1"/>
  <c r="K97" i="1"/>
  <c r="J97" i="1"/>
  <c r="I97" i="1"/>
  <c r="H97" i="1"/>
  <c r="G97" i="1"/>
  <c r="F97" i="1"/>
  <c r="E97" i="1"/>
  <c r="Q97" i="1" s="1"/>
  <c r="Q96" i="1"/>
  <c r="Q95" i="1"/>
  <c r="Q94" i="1"/>
  <c r="K93" i="1"/>
  <c r="J93" i="1"/>
  <c r="I93" i="1"/>
  <c r="G93" i="1"/>
  <c r="F93" i="1"/>
  <c r="E93" i="1"/>
  <c r="Q93" i="1" s="1"/>
  <c r="O92" i="1"/>
  <c r="O129" i="1" s="1"/>
  <c r="N92" i="1"/>
  <c r="N129" i="1" s="1"/>
  <c r="M92" i="1"/>
  <c r="K92" i="1"/>
  <c r="J92" i="1"/>
  <c r="I92" i="1"/>
  <c r="H92" i="1"/>
  <c r="G92" i="1"/>
  <c r="F92" i="1"/>
  <c r="E92" i="1"/>
  <c r="Q92" i="1" s="1"/>
  <c r="M91" i="1"/>
  <c r="K91" i="1"/>
  <c r="J91" i="1"/>
  <c r="I91" i="1"/>
  <c r="Q91" i="1" s="1"/>
  <c r="H91" i="1"/>
  <c r="G91" i="1"/>
  <c r="F91" i="1"/>
  <c r="E91" i="1"/>
  <c r="Q90" i="1"/>
  <c r="Q89" i="1"/>
  <c r="Q88" i="1"/>
  <c r="Q87" i="1"/>
  <c r="Q86" i="1"/>
  <c r="Q85" i="1"/>
  <c r="Q84" i="1"/>
  <c r="Q83" i="1"/>
  <c r="Q82" i="1"/>
  <c r="Q81" i="1"/>
  <c r="Q80" i="1"/>
  <c r="Q79" i="1"/>
  <c r="P78" i="1"/>
  <c r="O78" i="1"/>
  <c r="N78" i="1"/>
  <c r="M78" i="1"/>
  <c r="L78" i="1"/>
  <c r="K78" i="1"/>
  <c r="J78" i="1"/>
  <c r="I78" i="1"/>
  <c r="H78" i="1"/>
  <c r="G78" i="1"/>
  <c r="F78" i="1"/>
  <c r="E78" i="1"/>
  <c r="Q78" i="1" s="1"/>
  <c r="M77" i="1"/>
  <c r="H77" i="1"/>
  <c r="G77" i="1"/>
  <c r="F77" i="1"/>
  <c r="E77" i="1"/>
  <c r="Q77" i="1" s="1"/>
  <c r="Q76" i="1"/>
  <c r="H76" i="1"/>
  <c r="G76" i="1"/>
  <c r="F76" i="1"/>
  <c r="E76" i="1"/>
  <c r="Q75" i="1"/>
  <c r="Q74" i="1"/>
  <c r="Q73" i="1"/>
  <c r="Q72" i="1"/>
  <c r="Q71" i="1"/>
  <c r="Q70" i="1"/>
  <c r="G69" i="1"/>
  <c r="Q69" i="1" s="1"/>
  <c r="Q68" i="1"/>
  <c r="Q67" i="1"/>
  <c r="Q66" i="1"/>
  <c r="G66" i="1"/>
  <c r="Q65" i="1"/>
  <c r="Q64" i="1"/>
  <c r="Q63" i="1"/>
  <c r="Q62" i="1"/>
  <c r="Q61" i="1"/>
  <c r="K60" i="1"/>
  <c r="J60" i="1"/>
  <c r="I60" i="1"/>
  <c r="H60" i="1"/>
  <c r="G60" i="1"/>
  <c r="Q60" i="1" s="1"/>
  <c r="F60" i="1"/>
  <c r="E60" i="1"/>
  <c r="K59" i="1"/>
  <c r="J59" i="1"/>
  <c r="I59" i="1"/>
  <c r="H59" i="1"/>
  <c r="G59" i="1"/>
  <c r="F59" i="1"/>
  <c r="E59" i="1"/>
  <c r="Q59" i="1" s="1"/>
  <c r="K58" i="1"/>
  <c r="J58" i="1"/>
  <c r="I58" i="1"/>
  <c r="H58" i="1"/>
  <c r="G58" i="1"/>
  <c r="F58" i="1"/>
  <c r="Q58" i="1" s="1"/>
  <c r="E58" i="1"/>
  <c r="Q57" i="1"/>
  <c r="Q56" i="1"/>
  <c r="Q55" i="1"/>
  <c r="Q54" i="1"/>
  <c r="Q53" i="1"/>
  <c r="Q52" i="1"/>
  <c r="K51" i="1"/>
  <c r="J51" i="1"/>
  <c r="I51" i="1"/>
  <c r="G51" i="1"/>
  <c r="F51" i="1"/>
  <c r="E51" i="1"/>
  <c r="Q51" i="1" s="1"/>
  <c r="K50" i="1"/>
  <c r="Q50" i="1" s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Q49" i="1" s="1"/>
  <c r="Q48" i="1"/>
  <c r="Q47" i="1"/>
  <c r="F47" i="1"/>
  <c r="Q46" i="1"/>
  <c r="K45" i="1"/>
  <c r="J45" i="1"/>
  <c r="I45" i="1"/>
  <c r="H45" i="1"/>
  <c r="G45" i="1"/>
  <c r="F45" i="1"/>
  <c r="E45" i="1"/>
  <c r="Q45" i="1" s="1"/>
  <c r="K44" i="1"/>
  <c r="J44" i="1"/>
  <c r="I44" i="1"/>
  <c r="H44" i="1"/>
  <c r="H129" i="1" s="1"/>
  <c r="F44" i="1"/>
  <c r="Q44" i="1" s="1"/>
  <c r="E44" i="1"/>
  <c r="K43" i="1"/>
  <c r="J43" i="1"/>
  <c r="I43" i="1"/>
  <c r="H43" i="1"/>
  <c r="G43" i="1"/>
  <c r="Q43" i="1" s="1"/>
  <c r="F43" i="1"/>
  <c r="E43" i="1"/>
  <c r="Q42" i="1"/>
  <c r="Q41" i="1"/>
  <c r="Q40" i="1"/>
  <c r="Q39" i="1"/>
  <c r="Q38" i="1"/>
  <c r="Q37" i="1"/>
  <c r="Q36" i="1"/>
  <c r="Q35" i="1"/>
  <c r="Q34" i="1"/>
  <c r="Q33" i="1"/>
  <c r="G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F20" i="1"/>
  <c r="Q19" i="1"/>
  <c r="Q18" i="1"/>
  <c r="Q17" i="1"/>
  <c r="Q16" i="1"/>
  <c r="Q15" i="1"/>
  <c r="Q14" i="1"/>
  <c r="Q13" i="1"/>
  <c r="Q12" i="1"/>
  <c r="Q11" i="1"/>
  <c r="Q10" i="1"/>
  <c r="P9" i="1"/>
  <c r="P130" i="1" s="1"/>
  <c r="P127" i="1" s="1"/>
  <c r="O9" i="1"/>
  <c r="O130" i="1" s="1"/>
  <c r="N9" i="1"/>
  <c r="N130" i="1" s="1"/>
  <c r="M9" i="1"/>
  <c r="M130" i="1" s="1"/>
  <c r="L9" i="1"/>
  <c r="L130" i="1" s="1"/>
  <c r="K9" i="1"/>
  <c r="K130" i="1" s="1"/>
  <c r="J9" i="1"/>
  <c r="J130" i="1" s="1"/>
  <c r="I9" i="1"/>
  <c r="I130" i="1" s="1"/>
  <c r="H9" i="1"/>
  <c r="H130" i="1" s="1"/>
  <c r="G9" i="1"/>
  <c r="G130" i="1" s="1"/>
  <c r="F9" i="1"/>
  <c r="F130" i="1" s="1"/>
  <c r="E9" i="1"/>
  <c r="Q9" i="1" s="1"/>
  <c r="M8" i="1"/>
  <c r="M129" i="1" s="1"/>
  <c r="L8" i="1"/>
  <c r="L129" i="1" s="1"/>
  <c r="K8" i="1"/>
  <c r="K129" i="1" s="1"/>
  <c r="J8" i="1"/>
  <c r="J129" i="1" s="1"/>
  <c r="I8" i="1"/>
  <c r="I129" i="1" s="1"/>
  <c r="G8" i="1"/>
  <c r="Q8" i="1" s="1"/>
  <c r="F8" i="1"/>
  <c r="F129" i="1" s="1"/>
  <c r="E8" i="1"/>
  <c r="E129" i="1" s="1"/>
  <c r="L7" i="1"/>
  <c r="L128" i="1" s="1"/>
  <c r="K7" i="1"/>
  <c r="K128" i="1" s="1"/>
  <c r="K127" i="1" s="1"/>
  <c r="J7" i="1"/>
  <c r="J128" i="1" s="1"/>
  <c r="J127" i="1" s="1"/>
  <c r="I7" i="1"/>
  <c r="I128" i="1" s="1"/>
  <c r="I127" i="1" s="1"/>
  <c r="H7" i="1"/>
  <c r="H128" i="1" s="1"/>
  <c r="H127" i="1" s="1"/>
  <c r="G7" i="1"/>
  <c r="G128" i="1" s="1"/>
  <c r="F7" i="1"/>
  <c r="F128" i="1" s="1"/>
  <c r="E7" i="1"/>
  <c r="Q7" i="1" s="1"/>
  <c r="O127" i="1" l="1"/>
  <c r="M136" i="2"/>
  <c r="G135" i="2"/>
  <c r="L127" i="1"/>
  <c r="I135" i="2"/>
  <c r="J135" i="2"/>
  <c r="K135" i="2"/>
  <c r="G127" i="1"/>
  <c r="L135" i="2"/>
  <c r="F127" i="1"/>
  <c r="M139" i="2"/>
  <c r="H145" i="2"/>
  <c r="E128" i="1"/>
  <c r="E130" i="1"/>
  <c r="Q130" i="1" s="1"/>
  <c r="F136" i="2"/>
  <c r="F139" i="2"/>
  <c r="G129" i="1"/>
  <c r="Q129" i="1" s="1"/>
  <c r="M10" i="2"/>
  <c r="M138" i="2" s="1"/>
  <c r="M9" i="2"/>
  <c r="M137" i="2" s="1"/>
  <c r="Q128" i="1" l="1"/>
  <c r="E127" i="1"/>
  <c r="Q127" i="1" s="1"/>
  <c r="F135" i="2"/>
  <c r="M135" i="2"/>
</calcChain>
</file>

<file path=xl/comments1.xml><?xml version="1.0" encoding="utf-8"?>
<comments xmlns="http://schemas.openxmlformats.org/spreadsheetml/2006/main">
  <authors>
    <author/>
  </authors>
  <commentList>
    <comment ref="H8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8"/>
            <color rgb="FF000000"/>
            <rFont val="Tahoma"/>
            <family val="2"/>
            <charset val="204"/>
          </rPr>
          <t>сумма - 657,8  убрана в  п.1.1.10</t>
        </r>
      </text>
    </comment>
    <comment ref="J17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8"/>
            <color rgb="FF000000"/>
            <rFont val="Tahoma"/>
            <family val="2"/>
            <charset val="204"/>
          </rPr>
          <t>сумма - 657,8  убрана в  п.1.1.10</t>
        </r>
      </text>
    </comment>
    <comment ref="K21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</text>
    </comment>
    <comment ref="C132" authorId="0">
      <text>
        <r>
          <rPr>
            <sz val="11"/>
            <color rgb="FF000000"/>
            <rFont val="Calibri"/>
            <family val="2"/>
            <charset val="204"/>
          </rPr>
          <t xml:space="preserve">виола:
</t>
        </r>
      </text>
    </comment>
    <comment ref="M135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8"/>
            <color rgb="FF000000"/>
            <rFont val="Tahoma"/>
            <family val="2"/>
            <charset val="204"/>
          </rPr>
          <t xml:space="preserve">в распечатке другая сумма
</t>
        </r>
      </text>
    </comment>
    <comment ref="M139" authorId="0">
      <text>
        <r>
          <rPr>
            <sz val="11"/>
            <color rgb="FF000000"/>
            <rFont val="Calibri"/>
            <family val="2"/>
            <charset val="204"/>
          </rPr>
          <t xml:space="preserve">Автор:
</t>
        </r>
        <r>
          <rPr>
            <sz val="8"/>
            <color rgb="FF000000"/>
            <rFont val="Tahoma"/>
            <family val="2"/>
            <charset val="204"/>
          </rPr>
          <t>в распечатке другие суммы</t>
        </r>
      </text>
    </comment>
  </commentList>
</comments>
</file>

<file path=xl/sharedStrings.xml><?xml version="1.0" encoding="utf-8"?>
<sst xmlns="http://schemas.openxmlformats.org/spreadsheetml/2006/main" count="610" uniqueCount="205">
  <si>
    <t>Система программных мероприятий</t>
  </si>
  <si>
    <t>№ п/п</t>
  </si>
  <si>
    <t>Наименование мероприятия</t>
  </si>
  <si>
    <t>Срок исполнения</t>
  </si>
  <si>
    <t xml:space="preserve">Источник финансирования </t>
  </si>
  <si>
    <t>Объем финансирования, тыс. руб.</t>
  </si>
  <si>
    <t>Исполнители</t>
  </si>
  <si>
    <t>Ожидаемые результаты</t>
  </si>
  <si>
    <t>2025 (прогнозно)</t>
  </si>
  <si>
    <t>2026  (прогнозно)</t>
  </si>
  <si>
    <t xml:space="preserve">Всего </t>
  </si>
  <si>
    <t>1.</t>
  </si>
  <si>
    <t>2018-2026 годы</t>
  </si>
  <si>
    <t xml:space="preserve">Федеральный бюджет </t>
  </si>
  <si>
    <t>управление по физической культуре, спорту, молодежной политике и туризму администрации Энгельсского муниципального района, муниципальные организации, подведомственные управлению по физической культуре, спорту, молодежной политике и туризму администрации Энгельсского муниципального района</t>
  </si>
  <si>
    <t xml:space="preserve">обеспечение спортивной подготовки по олимпийским и неолимпийским видам спорта; проведение спортивно-оздоровительной работы по развитию физической культуры и спорта среди различных групп населения,
увеличение доли занимающихся в организациях, осуществляющих спортивную подготовку и зачисленных на этапе высшего спортивного мастерства в общем количестве занимающихся, зачисленных на этапе совершенствования спортивного мастерства в организации, осуществляющие спортивную подготовку, до 20%. 
</t>
  </si>
  <si>
    <t>Областной бюджет</t>
  </si>
  <si>
    <t xml:space="preserve">Местный бюджет </t>
  </si>
  <si>
    <t>1.1</t>
  </si>
  <si>
    <t>Обеспечение деятельности муниципальных бюджетных и автономных организаций</t>
  </si>
  <si>
    <t>управление по физической культуре, спорту, молодежной политике и туризму администрации Энгельсского муниципального района, муниципальные организации подведомственные управлению по физической культуре, спорту, молодежной политике и туризму администрации Энгельсского муниципального района</t>
  </si>
  <si>
    <t>отклонение не более 5% от установленных в муниципальном задании значений</t>
  </si>
  <si>
    <t xml:space="preserve">Областной бюджет </t>
  </si>
  <si>
    <t xml:space="preserve">Местный бюджет  </t>
  </si>
  <si>
    <t>1.2</t>
  </si>
  <si>
    <t xml:space="preserve">Погашение кредиторской задолженности прошлых лет </t>
  </si>
  <si>
    <t>отсутствие кредиторской задолжности у муниципальных организаций, подведомственных управлению по физической культуре, спорту, молодежной политике и туризму администрации Энгельсского муниципального района</t>
  </si>
  <si>
    <t>1.3</t>
  </si>
  <si>
    <t>Реализация расходных обязательств, возникающих при выполнении полномочий по решению вопросов местного значения</t>
  </si>
  <si>
    <t>погашение текущей задолженности по страховым взносам учреждений, подведомственных управлению по физической культуре, спорту, молодежной политике и туризму администрации Энгельсского муниципального района</t>
  </si>
  <si>
    <t>1.4</t>
  </si>
  <si>
    <t>Обеспечение повышения оплаты труда некоторых категорий работников муниципальных учреждений</t>
  </si>
  <si>
    <t>обеспечение по итогам 2020 года достижения следующего значения целевого показателя: 
количество работников муниципальных учреждений (за исключением органов местного самоуправления), занятых на полную ставку, заработная плата которых за полную отработку за месяц нормы рабочего времени и выполнение нормы труда (трудовых обязанностей) в 2020 году ниже минимального размера оплаты труда, 0 человек</t>
  </si>
  <si>
    <t>1.5</t>
  </si>
  <si>
    <t>Сохранение достигнутых показателей повышения оплаты труда отдельных категорий работников бюджетной сферы</t>
  </si>
  <si>
    <t>2019-2026 годы</t>
  </si>
  <si>
    <t>1.6</t>
  </si>
  <si>
    <t>Обеспечение надлежащего осуществления полномочий по решению вопросов местного значения</t>
  </si>
  <si>
    <t xml:space="preserve">Областной бюджет   </t>
  </si>
  <si>
    <t xml:space="preserve">Местный бюджет   </t>
  </si>
  <si>
    <t>2.</t>
  </si>
  <si>
    <t>2018-2022 годы</t>
  </si>
  <si>
    <t>повышение квалификации, специалистов в области физической культуры и спорта - не менее 1 человека в год</t>
  </si>
  <si>
    <t xml:space="preserve">Областной бюджет  </t>
  </si>
  <si>
    <t>3.</t>
  </si>
  <si>
    <t>увеличение числа занимающихся физической культурой и спортом среди населения муниципального района до 55% в 2025 году</t>
  </si>
  <si>
    <t>4.</t>
  </si>
  <si>
    <t>увеличение числа занимающихся физической культурой и спортом среди населения муниципального района до 50% в 2025 году</t>
  </si>
  <si>
    <t>5.</t>
  </si>
  <si>
    <t>повышение уровня спортивного мастерства</t>
  </si>
  <si>
    <t>6.</t>
  </si>
  <si>
    <t>выполнение требований стандартов спортивной подготовки</t>
  </si>
  <si>
    <t>7.</t>
  </si>
  <si>
    <t>выполнение требований стандартов спортивной подготовки, повышение качество тренировочного процесса</t>
  </si>
  <si>
    <t>7.1.</t>
  </si>
  <si>
    <t>Обеспечение осуществления полномочий по решению вопросов местного значения</t>
  </si>
  <si>
    <t>8.</t>
  </si>
  <si>
    <t>повышение уровня безопасности на спортивных объектах, выполнение требований законодательства</t>
  </si>
  <si>
    <t>8.1.</t>
  </si>
  <si>
    <t>Обеспечение  осуществления полномочий по решению вопросов местного значения</t>
  </si>
  <si>
    <t>9.</t>
  </si>
  <si>
    <t>развитие материально-технической базы спорта, выполнение требований законодательства при проведении официальных физкультурно-спортивных мероприятий</t>
  </si>
  <si>
    <t>10.</t>
  </si>
  <si>
    <t>2018-2020 годы</t>
  </si>
  <si>
    <t>управление по физической культуре, спорту, молодежной политике и туризму  администрации Энгельсского муниципального района,            МАУ ДО «СШ «Центральная»</t>
  </si>
  <si>
    <t>строительство и ввод в эксплуатацию спортивного сооружения, увеличение единовременной пропускной способности спортивного объекта на 90 человек за спортивное мероприятие; повышение уровня обеспеченности спортивными объектами жителей Энгельсского муниципального района</t>
  </si>
  <si>
    <t>10.1</t>
  </si>
  <si>
    <t>Выполнение проектных и изыскательских работ по проекту «Строительство универсальной спортивной площадки по адресу: Саратовская область, г. Энгельс, ул. Нестерова, 122А (городской стадион)»</t>
  </si>
  <si>
    <t>управление по физической культуре, спорту, молодежной политике и туризму администрации Энгельсского муниципального района, подведомственное ему учреждение — МАУ ДО «СШ «Центральная»</t>
  </si>
  <si>
    <t>подготовка документации, необходимой для строительства и ввода в эксплуатацию спортивного сооружения</t>
  </si>
  <si>
    <t>10.2</t>
  </si>
  <si>
    <t xml:space="preserve"> «Реализация регионального проекта (Программы)в целях выполнения задач федерального проекта   «Спорт-норма жизни»  «Строительство универсальной спортивной площадки по адресу: Саратовская область, г. Энгельс, ул. Нестерова, 122А (городской стадион)»</t>
  </si>
  <si>
    <t>ввод в эксплуатацию спортивного сооружения, повышение уровня обеспеченности спортивными объектами жителей Энгельсского муниципального района</t>
  </si>
  <si>
    <t>11.</t>
  </si>
  <si>
    <t>охват летним отдыхом в спортивно — оздоровительном лагере не менее 360 детей</t>
  </si>
  <si>
    <t>11.1</t>
  </si>
  <si>
    <t>Повышение уровня организации отдыха детей в каникулярное время</t>
  </si>
  <si>
    <t>11.2</t>
  </si>
  <si>
    <t>отсуствие кредиторской задолжности муниципальных организаций, подведомственных управлению по физической культуре, спорту, молодежной политике и туризму администрации Энгельсского муниципального района</t>
  </si>
  <si>
    <t>12.</t>
  </si>
  <si>
    <t xml:space="preserve">муниципальное казенное учреждение «Централизованная бухгалтерия учреждений  физической культуры и спорта Энгельсского муниципального района» </t>
  </si>
  <si>
    <t>обеспечение выполнения своих функций муниципальными казенными учреждениями</t>
  </si>
  <si>
    <t>12.1</t>
  </si>
  <si>
    <t>Обеспечение деятельности муниципальных казенных учреждений</t>
  </si>
  <si>
    <t>12.2</t>
  </si>
  <si>
    <t>Погашение кредиторской задолженности прошлых лет, за исключением обеспечения деятельности органов местного самоуправления</t>
  </si>
  <si>
    <t>12.3</t>
  </si>
  <si>
    <t>12.4</t>
  </si>
  <si>
    <t>муниципальное казенное учреждение «Централизованная бухгалтерия учреждений  физической культуры и спорта Энгельсского муниципального района»</t>
  </si>
  <si>
    <t xml:space="preserve"> отсутствие категории работников, которым положена субсидия с целью доведения размера оплаты труда до МРОТ</t>
  </si>
  <si>
    <t>13.</t>
  </si>
  <si>
    <t>укрепление материально-технической базы и проведение ремонтных работ в муниципальном бюджетном учреждении МБУ ДО «Спортивная школа «Юность» Энгельсского муниципального района Саратовской области</t>
  </si>
  <si>
    <t>13.1</t>
  </si>
  <si>
    <t>14.</t>
  </si>
  <si>
    <t xml:space="preserve">проведение энергетического обследования и подготовка технико-экономического обоснования проектов энергопотребления 8 организаций </t>
  </si>
  <si>
    <t>14.1</t>
  </si>
  <si>
    <t>Осуществление расходов на обеспечение деятельности муниципальных бюджетных и автономных учреждений</t>
  </si>
  <si>
    <t>15.</t>
  </si>
  <si>
    <t xml:space="preserve">  комитет ЖКХ, ТЭК, транспорта и связи администрации Энгельсского муниципального района,    управление капитального строительства администрации Энгельсского муниципального района</t>
  </si>
  <si>
    <t>ввод в эксплуатацию объекта капитального строительства -велосипедной дорожки  протяженностью 24 984 кв.м, повышение уровня обеспеченности спортивными объектами жителей Энгельсского муниципального района</t>
  </si>
  <si>
    <t>Выполнение топографической съемки, инженерно-геологических и инженерно-экологических работ, подготовка проекта планировки с проектом межевания части территории поселений, входящих в состав Энгельсского муниципального района, предусматривающего размещение линейного объекта - велосипедной дорожки с местоположением: вдоль автомобильной дороги «Самара-Пугачев-Энгельс-Волгоград»</t>
  </si>
  <si>
    <t xml:space="preserve">  комитет ЖКХ, ТЭК, транспорта и связи администрации Энгельсского муниципального района,    управление капитального строительства администрации Энгельсского муниципального района  </t>
  </si>
  <si>
    <t xml:space="preserve"> подготовка документации необходимой для проектирования линейного объекта в соответствии с градостроительным законодательством РФ</t>
  </si>
  <si>
    <t>15.2</t>
  </si>
  <si>
    <t>Выполнение проектных и изыскательских работ по проекту «Строительство  объекта капитального строительства -велосипедной дорожки с местоположением: вдоль автомобильной дороги  «Самара-Пугачев-Энгельс-Волгоград»</t>
  </si>
  <si>
    <t xml:space="preserve">управление капитального строительства администрации Энгельсского муниципального района </t>
  </si>
  <si>
    <t>подготовка проектно-сметной документации, для выполнения работ по строительству объекта капитального строительства</t>
  </si>
  <si>
    <t>15.3</t>
  </si>
  <si>
    <t>Выполнение строительно-монтажных работ в отношении объекта капитального строительства -велосипедной дорожки с местоположением: вдоль автомобильной дороги «Самара-Пугачев-Энгельс-Волгоград»</t>
  </si>
  <si>
    <t>15.4</t>
  </si>
  <si>
    <t>Внесение изменений в проект планировки проектом межевания части территории поселений, входящих в состав Энгельсского муниципального района, предусматривающего размещение линейного объекта - велосипедной дорожки с местоположением: вдоль автомобильной дороги «Самара-Пугачев-Энгельс-Волгоград»</t>
  </si>
  <si>
    <t>2021-2023 годы</t>
  </si>
  <si>
    <t>16.</t>
  </si>
  <si>
    <t>управление капитального строительства администрации Энгельсского муниципального района, управление по физической культуре,спорту, молодежной политике и туризму администрации Энгельсского муниципального района</t>
  </si>
  <si>
    <t>ввод в эксплуатацию объекта капитального строительства -Ледовый дворец по адресу: Саратовская область, Энгельсский муниципальный район Саратовской области, г. Энгельс, ул. Садовая, 17В, повышение уровня обеспеченности спортивными объектами жителей Энгельсского муниципального района</t>
  </si>
  <si>
    <t>16.1</t>
  </si>
  <si>
    <t>Реализация мероприятий по строительству крытых ледовых арен (ледовых дворцов)</t>
  </si>
  <si>
    <t>17.</t>
  </si>
  <si>
    <t>2021-2026 годы</t>
  </si>
  <si>
    <t xml:space="preserve">управление по физической культуре, спорту, молодежной политике и туризму администрации Энгельсского муниципального района </t>
  </si>
  <si>
    <t>восстановление беговых дорожек стадиона, находящегося по адресу: г. Энгельс, ул. Нестерова, д. 122а</t>
  </si>
  <si>
    <t>Всего по программе</t>
  </si>
  <si>
    <t xml:space="preserve">2018-2026 годы </t>
  </si>
  <si>
    <t>ВСЕГО:</t>
  </si>
  <si>
    <t>Объем финансирования (прогноз), тыс. руб.</t>
  </si>
  <si>
    <r>
      <rPr>
        <b/>
        <sz val="10"/>
        <color rgb="FF000000"/>
        <rFont val="Times New Roman"/>
        <family val="1"/>
        <charset val="204"/>
      </rPr>
      <t xml:space="preserve">Основное мероприятия: </t>
    </r>
    <r>
      <rPr>
        <sz val="10"/>
        <color rgb="FF000000"/>
        <rFont val="Times New Roman"/>
        <family val="1"/>
        <charset val="204"/>
      </rPr>
      <t>" Обеспечение деятельности учреждений, подведомственных управлению по физической культуре, спорту, молодежной политике и туризму администрации Энгельсского муниципального района"</t>
    </r>
  </si>
  <si>
    <t>2018-2021 годы</t>
  </si>
  <si>
    <t xml:space="preserve">Федеральный бюджет (прогнозно) </t>
  </si>
  <si>
    <t>Развитие детско-юношеского спорта, повышение уровня мастерства спортсменов</t>
  </si>
  <si>
    <t>Областной бюджет (прогнозно)</t>
  </si>
  <si>
    <r>
      <rPr>
        <sz val="10"/>
        <color rgb="FF000000"/>
        <rFont val="Times New Roman"/>
        <family val="1"/>
        <charset val="204"/>
      </rPr>
      <t>Местный бюджет (прогнозно)</t>
    </r>
    <r>
      <rPr>
        <sz val="10"/>
        <color rgb="FF00CCFF"/>
        <rFont val="Times New Roman"/>
        <family val="1"/>
        <charset val="204"/>
      </rPr>
      <t xml:space="preserve"> </t>
    </r>
  </si>
  <si>
    <t>Внебюджетные средства (прогнозно)</t>
  </si>
  <si>
    <t>Федеральный бюджет (прогнозно)</t>
  </si>
  <si>
    <t>Заключение договоров по коммунальным услугам до конца 2019 г.</t>
  </si>
  <si>
    <t xml:space="preserve">Местный бюджет (прогнозно) </t>
  </si>
  <si>
    <t>Погашение кредиторской задолженности прошлых лет за исключением обеспечения деятельности органов местного самоуправления</t>
  </si>
  <si>
    <t>Местный бюджет (прогнозно)</t>
  </si>
  <si>
    <t xml:space="preserve">Обеспечение по итогам 2018 года достижения следующих значений целевых показателей результативности предоставления Субсидии:
соотношение средней заработной платы работников муниципальных учреждений (за исключением органов местного самоуправления), на которых не распространяются Указы Президента Российской Федерации, за 2018 год к фактической средней заработной плате работников муниципальных учреждений за 2017 год - не менее 4,0 %;
количество работников муниципальных учреждений, заработная плата которых за полную отработку за месяц нормы рабочего времени и выполнение нормы труда (трудовых обязанностей) в 2018 году ниже минимального размера оплаты труда, – 0 человек
</t>
  </si>
  <si>
    <t xml:space="preserve"> Сохранение достигнутых показателей повышения оплаты труда отдельных категорий работников бюджетной сферы</t>
  </si>
  <si>
    <t>2019-2021 годы</t>
  </si>
  <si>
    <t>управление культуры администрации Энгельсского муниципального района, работники муниципальных организаций дополнительного образования в сфере культуры Энгельсского муниципального рйона, расположенных в сельской местности</t>
  </si>
  <si>
    <t>поддержка лучшего работника  муниципальных организаций дополнительного образования в сфере культуры Энгельсского муниципального рйона, расположенных в сельской местности (ежегодно)</t>
  </si>
  <si>
    <t xml:space="preserve">Областной бюджет (прогнозно)  </t>
  </si>
  <si>
    <t xml:space="preserve">Местный бюджет (прогнозно)  </t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</si>
  <si>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«Повышение квалификации руководителей и специалистов, работающих в сфере физической культуры и спорта, организация рабочих встреч и командировок по вопросам развития и реализации политики в области физической культуры и спорта»</t>
    </r>
  </si>
  <si>
    <t>Повышение квалификации, специалистов в области физической культуры и спорта, не менее 1 человека в год</t>
  </si>
  <si>
    <r>
      <rPr>
        <sz val="10"/>
        <color rgb="FF000000"/>
        <rFont val="Times New Roman"/>
        <family val="1"/>
        <charset val="204"/>
      </rPr>
      <t>Областной бюджет (прогнозно)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</si>
  <si>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«Проведение физкультурно-оздоровительных и спортивно – массовых мероприятий среди всех возрастных групп населения Энгельсского муниципального района</t>
    </r>
  </si>
  <si>
    <t>увеличение числа занимающихся физической культурой и спортом среди населения муниципального района до 31,5 %</t>
  </si>
  <si>
    <t>Основное мероприятие «Реализация комплекса ВФСК ГТО на территории Энгельсского муниципального района»</t>
  </si>
  <si>
    <t>Основное мероприятие «Обеспечение участия муниципальных сборных команд по видам спорта в областных, окружных (ПФО), всероссийских, и международных соревнованиях и учебно-тренировочных сборах»</t>
  </si>
  <si>
    <t>Основное мероприятие «Приобретение спортивной экипировки для обеспечения муниципальных сборных команд»</t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</si>
  <si>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«Приобретение спортивного инвентаря и оборудования с целью обеспечения тренировочного процесса</t>
    </r>
  </si>
  <si>
    <t>Основное мероприятие «Мероприятия по обеспечению противопожарной и антитеррористической безопасности»</t>
  </si>
  <si>
    <t>Повышение уровня безопасности на спортивных объектах, выполнение требований законодательства</t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</si>
  <si>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«Замена, установка и сертификация спортивного оборудования и объектов (сертификация спортивных объектов)»</t>
    </r>
  </si>
  <si>
    <t>развитие материально-технической базы спорта, выполнение требований законодательства для проведения официальных физкультурно-спортивных мероприятий</t>
  </si>
  <si>
    <t xml:space="preserve">10. </t>
  </si>
  <si>
    <t>Основное мероприятие «Повышение уровня организации отдыха детей в каникулярное время»</t>
  </si>
  <si>
    <t>управление по физической культуре, спорту, молодежной политике и туризму администрации Энгельсского муниципального района, МАУ ДО «ДЮСШ»</t>
  </si>
  <si>
    <t>Охват летним отдыхом в загородной стационарной детской оздоровительной организации не менее 200 детей</t>
  </si>
  <si>
    <t>Основное мероприятие «Строительство малобюджетных физкультурно-спортивных объектов шаговой доступности, плоскостных сооружений по проектам, рекомендованным Министерством спорта Российской Федерации»</t>
  </si>
  <si>
    <t>Строительство и ввод в эксплуатацию спортивного сооружения, увеличение единовременной пропускной способности спорт объекта на 10 чел. за спортивное мероприятие; повышение уровня обеспеченности спортивными объектами жителей Энгельсского муниципального района</t>
  </si>
  <si>
    <t>Выполнение проектных и изыскательских работ по проекту «Строительство универсальной спортивной площадки. Вариант 7 по адресу: Саратовская область, г. Энгельс, ул. Нестерова №122 »А»</t>
  </si>
  <si>
    <t>«Строительство универсальной спортивной площадки. Вариант 7 по адресу: Саратовская область, г. Энгельс, ул. Нестерова №122 »А»</t>
  </si>
  <si>
    <t>Муниципальное казенное учреждение «Централизованная бухгалтерия учреждений физической культуры и спорта Энгельсского муниципального района»</t>
  </si>
  <si>
    <t>Обеспечение выполнения функций муниципальными  казенными учреждениями</t>
  </si>
  <si>
    <t>управление культуры администрации Энгельсского муниципального района, муниципальные организации культурно-досугово типа Энгельсского муниципального рйона</t>
  </si>
  <si>
    <t>поддержка лучшего работника  учреждения культурно-досугового типа, расположенного в сельской местности</t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</si>
  <si>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«Укрепление материально-технической базы и проведение ремонтных работ муниципальных организаций подведомственных управлению по физической культуре, спорту, молодежной политике и туризму» </t>
    </r>
  </si>
  <si>
    <r>
      <rPr>
        <b/>
        <sz val="10"/>
        <color rgb="FF000000"/>
        <rFont val="Times New Roman"/>
        <family val="1"/>
        <charset val="204"/>
      </rPr>
      <t xml:space="preserve">Основное мероприятие
</t>
    </r>
    <r>
      <rPr>
        <sz val="10"/>
        <color rgb="FF000000"/>
        <rFont val="Times New Roman"/>
        <family val="1"/>
        <charset val="204"/>
      </rPr>
      <t xml:space="preserve">Энергетическое обследование и подготовка технико-экономического обоснования проектов энергопотребления организаций физической культуры и спорта
</t>
    </r>
  </si>
  <si>
    <t>Расходы на обеспечение деятельности муниципальных бюджетных и автономных учреждений</t>
  </si>
  <si>
    <t>Результат мероприятий по энергетическому обследованию и подготовке технико-экономического обоснования проектов энергопотребления объектов</t>
  </si>
  <si>
    <t>15</t>
  </si>
  <si>
    <r>
      <rPr>
        <b/>
        <sz val="10"/>
        <color rgb="FF000000"/>
        <rFont val="Times New Roman"/>
        <family val="1"/>
        <charset val="204"/>
      </rPr>
      <t xml:space="preserve">Основное мероприятие </t>
    </r>
    <r>
      <rPr>
        <sz val="10"/>
        <color rgb="FF000000"/>
        <rFont val="Times New Roman"/>
        <family val="1"/>
        <charset val="204"/>
      </rPr>
      <t xml:space="preserve"> "Реализация регионального проекта (Программы)в целях выполнения задач федерального проекта  "Спорт-норма жизни"</t>
    </r>
  </si>
  <si>
    <t xml:space="preserve">Областной бюджет (прогнозно) </t>
  </si>
  <si>
    <t>15.1</t>
  </si>
  <si>
    <t>Основное мероприятия «Строительство линейного объекта-велосипедной дорожки вдоль автомобильной дороги Самара-Пугачев-Энгельс-Волгоград»</t>
  </si>
  <si>
    <t>местный бюджет (прогнозно)</t>
  </si>
  <si>
    <r>
      <rPr>
        <b/>
        <sz val="9"/>
        <color rgb="FF000000"/>
        <rFont val="Times New Roman"/>
        <family val="1"/>
        <charset val="204"/>
      </rPr>
      <t xml:space="preserve">Выполнение проектных и изыскательных работ по проекту </t>
    </r>
    <r>
      <rPr>
        <sz val="9"/>
        <color rgb="FF000000"/>
        <rFont val="Times New Roman"/>
        <family val="1"/>
        <charset val="204"/>
      </rPr>
      <t>«Строительство линейного объекта-велосипедной дорожки вдоль автомобильной дороги Самара-Пугачев-Энгельс-Волгоград»</t>
    </r>
  </si>
  <si>
    <t>10 000, 0</t>
  </si>
  <si>
    <t>16.2</t>
  </si>
  <si>
    <t xml:space="preserve">Осуществление сопутствующих мероприятий  по проекту (топосьемка, план планировки территории, план межевании территории) </t>
  </si>
  <si>
    <t>Всего по подразделу 3:</t>
  </si>
  <si>
    <t>ПРОВЕРКА</t>
  </si>
  <si>
    <t>итого по программе</t>
  </si>
  <si>
    <t>\</t>
  </si>
  <si>
    <r>
      <t>Основное мероприятие: «</t>
    </r>
    <r>
      <rPr>
        <sz val="10"/>
        <color rgb="FF000000"/>
        <rFont val="Times New Roman"/>
        <family val="1"/>
        <charset val="204"/>
      </rPr>
      <t>Обеспечение деятельности учреждений, подведомственных управлению по физической культуре, спорту, молодежной политике и туризму администрации Энгельсского муниципального района»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</si>
  <si>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«Повышение квалификации руководителей и специалистов, работающих в сфере физической культуры и спорта, организация рабочих встреч и командировок по вопросам развития и реализации политики в области физической культуры и спорта»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</si>
  <si>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«Проведение физкультурно-оздоровительных и спортивно – массовых мероприятий среди всех возрастных групп населения Энгельсского муниципального района»</t>
    </r>
  </si>
  <si>
    <r>
      <t xml:space="preserve">Основное мероприятие </t>
    </r>
    <r>
      <rPr>
        <sz val="10"/>
        <color rgb="FF000000"/>
        <rFont val="Times New Roman"/>
        <family val="1"/>
        <charset val="204"/>
      </rPr>
      <t>«Реализация комплекса ВФСК ГТО на территории Энгельсского муниципального района»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</si>
  <si>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«Обеспечение участия муниципальных сборных команд по видам спорта в областных, окружных (ПФО), всероссийских, и международных соревнованиях и учебно-тренировочных сборах»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</si>
  <si>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«Приобретение спортивной экипировки для обеспечения муниципальных сборных команд»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</si>
  <si>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«Приобретение спортивного инвентаря и оборудования с целью обеспечения тренировочного процесса»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</si>
  <si>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«Мероприятия по обеспечению противопожарной и антитеррористической безопасности»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</si>
  <si>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«Замена, установка и сертификация спортивного оборудования и объектов (сертификация спортивных объектов)»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</si>
  <si>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«Строительство малобюджетных физкультурно-спортивных объектов шаговой доступности, плоскостных сооружений по проектам, рекомендованным Министерством спорта Российской Федерации», в том числе: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</si>
  <si>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«Повышение уровня организации отдыха детей в каникулярное время»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</si>
  <si>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«Обеспечение эффективного функционирование системы финансового обеспечения учреждений, подведомственных управлению по физической культуре, спорту, молодежной политике и туризму администрации Энгельсского муниципального района»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</si>
  <si>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«Укрепление материально-технической базы и проведение ремонтных работ в муниципальных организациях, подведомственных управлению по физической культуре, спорту, молодежной политике и туризму» </t>
    </r>
  </si>
  <si>
    <r>
      <t xml:space="preserve">Основное мероприятие
</t>
    </r>
    <r>
      <rPr>
        <sz val="10"/>
        <color rgb="FF000000"/>
        <rFont val="Times New Roman"/>
        <family val="1"/>
        <charset val="204"/>
      </rPr>
      <t xml:space="preserve">Энергетическое обследование и подготовка технико-экономического обоснования проектов энергопотребления организаций физической культуры и спорта
</t>
    </r>
  </si>
  <si>
    <r>
      <t xml:space="preserve">Основное мероприятие
</t>
    </r>
    <r>
      <rPr>
        <sz val="10"/>
        <color rgb="FF000000"/>
        <rFont val="Times New Roman"/>
        <family val="1"/>
        <charset val="204"/>
      </rPr>
      <t xml:space="preserve">«Строительство  объекта капитального строительства -велосипедной дорожки с местоположением: вдоль автомобильной дороги «Самара-Пугачев-Энгельс-Волгоград», в том числе:
</t>
    </r>
  </si>
  <si>
    <r>
      <t xml:space="preserve">Основное мероприятие
</t>
    </r>
    <r>
      <rPr>
        <sz val="10"/>
        <color rgb="FF000000"/>
        <rFont val="Times New Roman"/>
        <family val="1"/>
        <charset val="204"/>
      </rPr>
      <t>«Строительство Ледового дворца по адресу: Саратовская область, Энгельсский муниципальный район Саратовской области, г. Энгельс, ул. Садовая, 17В</t>
    </r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</si>
  <si>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«Капитальный ремонт беговых дорожек стадиона, находящегося по адресу: г. Энгельс, ул. Нестерова, д. 122а»</t>
    </r>
  </si>
  <si>
    <t xml:space="preserve">Приложение 
к постановлению администрации 
Энгельсского муниципального района
от  12.02.2024 года № 752 
Приложение  к Программе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</si>
</sst>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d/m;@"/>
    <numFmt numFmtId="166" formatCode="0000000000"/>
    <numFmt numFmtId="167" formatCode="000"/>
    <numFmt numFmtId="168" formatCode="00\.00\.00"/>
  </numFmts>
  <fonts count="15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CC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CCCCFF"/>
      </patternFill>
    </fill>
    <fill>
      <patternFill patternType="solid">
        <fgColor rgb="FF00FF00"/>
        <bgColor rgb="FF00FFFF"/>
      </patternFill>
    </fill>
    <fill>
      <patternFill patternType="solid">
        <fgColor rgb="FF6BECFD"/>
        <bgColor rgb="FFCCFFFF"/>
      </patternFill>
    </fill>
    <fill>
      <patternFill patternType="solid">
        <fgColor rgb="FFFAC090"/>
        <bgColor rgb="FFC3D69B"/>
      </patternFill>
    </fill>
    <fill>
      <patternFill patternType="solid">
        <fgColor rgb="FF00B0F0"/>
        <bgColor rgb="FF00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2" borderId="0" xfId="0" applyFont="1" applyFill="1" applyAlignment="1" applyProtection="1"/>
    <xf numFmtId="0" fontId="2" fillId="2" borderId="0" xfId="0" applyFont="1" applyFill="1" applyAlignment="1" applyProtection="1"/>
    <xf numFmtId="1" fontId="0" fillId="0" borderId="0" xfId="0" applyNumberFormat="1" applyAlignment="1" applyProtection="1"/>
    <xf numFmtId="0" fontId="0" fillId="0" borderId="0" xfId="0" applyAlignment="1" applyProtection="1"/>
    <xf numFmtId="1" fontId="5" fillId="4" borderId="3" xfId="0" applyNumberFormat="1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top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5" fillId="5" borderId="2" xfId="0" applyFont="1" applyFill="1" applyBorder="1" applyAlignment="1" applyProtection="1">
      <alignment horizontal="center" vertical="top" wrapText="1"/>
    </xf>
    <xf numFmtId="49" fontId="5" fillId="4" borderId="3" xfId="0" applyNumberFormat="1" applyFont="1" applyFill="1" applyBorder="1" applyAlignment="1" applyProtection="1">
      <alignment vertical="top" wrapText="1"/>
    </xf>
    <xf numFmtId="49" fontId="5" fillId="4" borderId="2" xfId="0" applyNumberFormat="1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horizontal="center" vertical="top" wrapText="1"/>
    </xf>
    <xf numFmtId="164" fontId="5" fillId="4" borderId="7" xfId="0" applyNumberFormat="1" applyFont="1" applyFill="1" applyBorder="1" applyAlignment="1" applyProtection="1">
      <alignment vertical="top" wrapText="1"/>
    </xf>
    <xf numFmtId="164" fontId="6" fillId="4" borderId="8" xfId="0" applyNumberFormat="1" applyFont="1" applyFill="1" applyBorder="1" applyAlignment="1" applyProtection="1">
      <alignment horizontal="center" vertical="top" wrapText="1"/>
    </xf>
    <xf numFmtId="164" fontId="6" fillId="4" borderId="8" xfId="0" applyNumberFormat="1" applyFont="1" applyFill="1" applyBorder="1" applyAlignment="1" applyProtection="1">
      <alignment vertical="top" wrapText="1"/>
    </xf>
    <xf numFmtId="164" fontId="6" fillId="0" borderId="7" xfId="0" applyNumberFormat="1" applyFont="1" applyBorder="1" applyAlignment="1" applyProtection="1">
      <alignment horizontal="center" vertical="top" wrapText="1"/>
    </xf>
    <xf numFmtId="164" fontId="6" fillId="0" borderId="9" xfId="0" applyNumberFormat="1" applyFont="1" applyBorder="1" applyAlignment="1" applyProtection="1">
      <alignment horizontal="center" vertical="top" wrapText="1"/>
    </xf>
    <xf numFmtId="164" fontId="6" fillId="4" borderId="1" xfId="0" applyNumberFormat="1" applyFont="1" applyFill="1" applyBorder="1" applyAlignment="1" applyProtection="1">
      <alignment vertical="top" wrapText="1"/>
    </xf>
    <xf numFmtId="164" fontId="6" fillId="4" borderId="1" xfId="0" applyNumberFormat="1" applyFont="1" applyFill="1" applyBorder="1" applyAlignment="1" applyProtection="1">
      <alignment horizontal="center" vertical="top" wrapText="1"/>
    </xf>
    <xf numFmtId="164" fontId="6" fillId="4" borderId="10" xfId="0" applyNumberFormat="1" applyFont="1" applyFill="1" applyBorder="1" applyAlignment="1" applyProtection="1">
      <alignment vertical="top" wrapText="1"/>
    </xf>
    <xf numFmtId="164" fontId="6" fillId="4" borderId="10" xfId="0" applyNumberFormat="1" applyFont="1" applyFill="1" applyBorder="1" applyAlignment="1" applyProtection="1">
      <alignment horizontal="center" vertical="top" wrapText="1"/>
    </xf>
    <xf numFmtId="164" fontId="6" fillId="4" borderId="7" xfId="0" applyNumberFormat="1" applyFont="1" applyFill="1" applyBorder="1" applyAlignment="1" applyProtection="1">
      <alignment vertical="top" wrapText="1"/>
    </xf>
    <xf numFmtId="164" fontId="6" fillId="0" borderId="8" xfId="0" applyNumberFormat="1" applyFont="1" applyBorder="1" applyAlignment="1" applyProtection="1">
      <alignment horizontal="center" vertical="top" wrapText="1"/>
    </xf>
    <xf numFmtId="164" fontId="6" fillId="0" borderId="8" xfId="0" applyNumberFormat="1" applyFont="1" applyBorder="1" applyAlignment="1" applyProtection="1">
      <alignment vertical="top" wrapText="1"/>
    </xf>
    <xf numFmtId="164" fontId="6" fillId="0" borderId="1" xfId="0" applyNumberFormat="1" applyFont="1" applyBorder="1" applyAlignment="1" applyProtection="1">
      <alignment vertical="top" wrapText="1"/>
    </xf>
    <xf numFmtId="164" fontId="6" fillId="0" borderId="1" xfId="0" applyNumberFormat="1" applyFont="1" applyBorder="1" applyAlignment="1" applyProtection="1">
      <alignment horizontal="center" vertical="top" wrapText="1"/>
    </xf>
    <xf numFmtId="164" fontId="6" fillId="6" borderId="1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4" fontId="6" fillId="0" borderId="10" xfId="0" applyNumberFormat="1" applyFont="1" applyBorder="1" applyAlignment="1" applyProtection="1">
      <alignment vertical="top" wrapText="1"/>
    </xf>
    <xf numFmtId="164" fontId="6" fillId="0" borderId="10" xfId="0" applyNumberFormat="1" applyFont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vertical="top" wrapText="1"/>
    </xf>
    <xf numFmtId="164" fontId="6" fillId="0" borderId="11" xfId="0" applyNumberFormat="1" applyFont="1" applyBorder="1" applyAlignment="1" applyProtection="1">
      <alignment vertical="top" wrapText="1"/>
    </xf>
    <xf numFmtId="164" fontId="6" fillId="3" borderId="8" xfId="0" applyNumberFormat="1" applyFont="1" applyFill="1" applyBorder="1" applyAlignment="1" applyProtection="1">
      <alignment horizontal="center" vertical="top" wrapText="1"/>
    </xf>
    <xf numFmtId="164" fontId="6" fillId="5" borderId="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Border="1" applyAlignment="1" applyProtection="1">
      <alignment horizontal="center" vertical="top" wrapText="1"/>
    </xf>
    <xf numFmtId="164" fontId="6" fillId="2" borderId="7" xfId="0" applyNumberFormat="1" applyFont="1" applyFill="1" applyBorder="1" applyAlignment="1" applyProtection="1">
      <alignment vertical="top" wrapText="1"/>
    </xf>
    <xf numFmtId="164" fontId="6" fillId="3" borderId="10" xfId="0" applyNumberFormat="1" applyFont="1" applyFill="1" applyBorder="1" applyAlignment="1" applyProtection="1">
      <alignment horizontal="center" vertical="top" wrapText="1"/>
    </xf>
    <xf numFmtId="164" fontId="6" fillId="4" borderId="6" xfId="0" applyNumberFormat="1" applyFont="1" applyFill="1" applyBorder="1" applyAlignment="1" applyProtection="1">
      <alignment vertical="top" wrapText="1"/>
    </xf>
    <xf numFmtId="164" fontId="6" fillId="4" borderId="7" xfId="0" applyNumberFormat="1" applyFont="1" applyFill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horizontal="left" vertical="top" wrapText="1"/>
    </xf>
    <xf numFmtId="164" fontId="6" fillId="4" borderId="7" xfId="0" applyNumberFormat="1" applyFont="1" applyFill="1" applyBorder="1" applyAlignment="1" applyProtection="1">
      <alignment horizontal="left" vertical="top" wrapText="1"/>
    </xf>
    <xf numFmtId="164" fontId="6" fillId="0" borderId="12" xfId="0" applyNumberFormat="1" applyFont="1" applyBorder="1" applyAlignment="1" applyProtection="1">
      <alignment horizontal="center" vertical="top" wrapText="1"/>
    </xf>
    <xf numFmtId="164" fontId="6" fillId="0" borderId="5" xfId="0" applyNumberFormat="1" applyFont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horizontal="left" vertical="top"/>
    </xf>
    <xf numFmtId="164" fontId="5" fillId="4" borderId="7" xfId="0" applyNumberFormat="1" applyFont="1" applyFill="1" applyBorder="1" applyAlignment="1" applyProtection="1">
      <alignment horizontal="left" vertical="top" wrapText="1"/>
    </xf>
    <xf numFmtId="164" fontId="6" fillId="0" borderId="7" xfId="0" applyNumberFormat="1" applyFont="1" applyBorder="1" applyAlignment="1" applyProtection="1">
      <alignment vertical="top" wrapText="1"/>
    </xf>
    <xf numFmtId="0" fontId="0" fillId="0" borderId="1" xfId="0" applyBorder="1" applyAlignment="1" applyProtection="1"/>
    <xf numFmtId="0" fontId="9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center" wrapText="1"/>
    </xf>
    <xf numFmtId="49" fontId="0" fillId="0" borderId="1" xfId="0" applyNumberFormat="1" applyFont="1" applyBorder="1" applyAlignment="1" applyProtection="1"/>
    <xf numFmtId="0" fontId="10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/>
    <xf numFmtId="0" fontId="10" fillId="0" borderId="1" xfId="0" applyFont="1" applyBorder="1" applyAlignment="1" applyProtection="1">
      <alignment wrapText="1"/>
    </xf>
    <xf numFmtId="164" fontId="6" fillId="0" borderId="13" xfId="0" applyNumberFormat="1" applyFont="1" applyBorder="1" applyAlignment="1" applyProtection="1">
      <alignment vertical="top" wrapText="1"/>
    </xf>
    <xf numFmtId="164" fontId="5" fillId="7" borderId="12" xfId="0" applyNumberFormat="1" applyFont="1" applyFill="1" applyBorder="1" applyAlignment="1" applyProtection="1">
      <alignment horizontal="left" vertical="top" wrapText="1"/>
    </xf>
    <xf numFmtId="164" fontId="6" fillId="0" borderId="14" xfId="0" applyNumberFormat="1" applyFont="1" applyBorder="1" applyAlignment="1" applyProtection="1">
      <alignment horizontal="center" vertical="top" wrapText="1"/>
    </xf>
    <xf numFmtId="164" fontId="5" fillId="0" borderId="14" xfId="0" applyNumberFormat="1" applyFont="1" applyBorder="1" applyAlignment="1" applyProtection="1">
      <alignment horizontal="center" vertical="top" wrapText="1"/>
    </xf>
    <xf numFmtId="164" fontId="6" fillId="7" borderId="1" xfId="0" applyNumberFormat="1" applyFont="1" applyFill="1" applyBorder="1" applyAlignment="1" applyProtection="1">
      <alignment vertical="top" wrapText="1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0" fillId="5" borderId="0" xfId="0" applyFont="1" applyFill="1" applyAlignment="1" applyProtection="1"/>
    <xf numFmtId="164" fontId="6" fillId="5" borderId="1" xfId="0" applyNumberFormat="1" applyFont="1" applyFill="1" applyBorder="1" applyAlignment="1" applyProtection="1">
      <alignment vertical="top" wrapText="1"/>
    </xf>
    <xf numFmtId="164" fontId="0" fillId="0" borderId="0" xfId="0" applyNumberFormat="1" applyAlignment="1" applyProtection="1"/>
    <xf numFmtId="164" fontId="11" fillId="8" borderId="0" xfId="0" applyNumberFormat="1" applyFont="1" applyFill="1" applyAlignment="1" applyProtection="1"/>
    <xf numFmtId="0" fontId="11" fillId="8" borderId="0" xfId="0" applyFont="1" applyFill="1" applyAlignment="1" applyProtection="1"/>
    <xf numFmtId="164" fontId="0" fillId="0" borderId="0" xfId="0" applyNumberFormat="1" applyBorder="1" applyAlignment="1" applyProtection="1"/>
    <xf numFmtId="166" fontId="12" fillId="0" borderId="0" xfId="1" applyNumberFormat="1" applyFont="1" applyBorder="1" applyAlignment="1" applyProtection="1">
      <alignment horizontal="center"/>
      <protection hidden="1"/>
    </xf>
    <xf numFmtId="167" fontId="12" fillId="0" borderId="0" xfId="1" applyNumberFormat="1" applyFont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protection hidden="1"/>
    </xf>
    <xf numFmtId="168" fontId="12" fillId="0" borderId="0" xfId="1" applyNumberFormat="1" applyFont="1" applyBorder="1" applyAlignment="1" applyProtection="1">
      <protection hidden="1"/>
    </xf>
    <xf numFmtId="0" fontId="0" fillId="0" borderId="0" xfId="0" applyBorder="1" applyAlignment="1" applyProtection="1"/>
    <xf numFmtId="1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vertical="top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164" fontId="6" fillId="3" borderId="0" xfId="0" applyNumberFormat="1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vertical="top" wrapText="1"/>
    </xf>
    <xf numFmtId="164" fontId="6" fillId="3" borderId="2" xfId="0" applyNumberFormat="1" applyFont="1" applyFill="1" applyBorder="1" applyAlignment="1" applyProtection="1">
      <alignment horizontal="center" vertical="center" wrapText="1"/>
    </xf>
    <xf numFmtId="164" fontId="6" fillId="3" borderId="1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vertical="top" wrapText="1"/>
    </xf>
    <xf numFmtId="164" fontId="6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top" wrapText="1"/>
    </xf>
    <xf numFmtId="49" fontId="6" fillId="3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BECFD"/>
      <rgbColor rgb="FFFF99CC"/>
      <rgbColor rgb="FFCC99FF"/>
      <rgbColor rgb="FFFAC090"/>
      <rgbColor rgb="FF3366FF"/>
      <rgbColor rgb="FF00B0F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99"/>
  <sheetViews>
    <sheetView tabSelected="1" view="pageBreakPreview" topLeftCell="A124" zoomScale="80" zoomScaleNormal="54" zoomScalePageLayoutView="80" workbookViewId="0">
      <selection activeCell="E4" sqref="E4:Q4"/>
    </sheetView>
  </sheetViews>
  <sheetFormatPr defaultColWidth="9.140625" defaultRowHeight="15.75" x14ac:dyDescent="0.25"/>
  <cols>
    <col min="1" max="1" width="6.28515625" style="76" customWidth="1"/>
    <col min="2" max="2" width="25.7109375" style="77" customWidth="1"/>
    <col min="3" max="3" width="12.5703125" style="78" customWidth="1"/>
    <col min="4" max="4" width="15.85546875" style="79" customWidth="1"/>
    <col min="5" max="5" width="20" style="78" customWidth="1"/>
    <col min="6" max="6" width="14.140625" style="87" customWidth="1"/>
    <col min="7" max="7" width="18" style="89" customWidth="1"/>
    <col min="8" max="8" width="18.7109375" style="78" customWidth="1"/>
    <col min="9" max="11" width="11.5703125" style="78" hidden="1" customWidth="1"/>
    <col min="12" max="12" width="18" style="78" customWidth="1"/>
    <col min="13" max="13" width="19" style="80" customWidth="1"/>
    <col min="14" max="14" width="17.7109375" style="80" customWidth="1"/>
    <col min="15" max="15" width="19.140625" style="80" customWidth="1"/>
    <col min="16" max="16" width="16.7109375" style="80" customWidth="1"/>
    <col min="17" max="17" width="15.5703125" style="78" customWidth="1"/>
    <col min="18" max="18" width="31.28515625" style="77" customWidth="1"/>
    <col min="19" max="19" width="49.28515625" style="77" customWidth="1"/>
    <col min="20" max="24" width="9.140625" style="1"/>
    <col min="25" max="25" width="11.28515625" style="1" customWidth="1"/>
    <col min="26" max="16384" width="9.140625" style="1"/>
  </cols>
  <sheetData>
    <row r="1" spans="1:19" ht="101.25" customHeight="1" x14ac:dyDescent="0.25">
      <c r="A1" s="76" t="s">
        <v>186</v>
      </c>
      <c r="E1" s="80"/>
      <c r="F1" s="81"/>
      <c r="G1" s="80"/>
      <c r="H1" s="80"/>
      <c r="I1" s="80"/>
      <c r="J1" s="80"/>
      <c r="K1" s="80"/>
      <c r="L1" s="80"/>
      <c r="Q1" s="80"/>
      <c r="R1" s="90" t="s">
        <v>204</v>
      </c>
      <c r="S1" s="90"/>
    </row>
    <row r="2" spans="1:19" ht="18.95" customHeight="1" x14ac:dyDescent="0.25">
      <c r="E2" s="80"/>
      <c r="F2" s="91" t="s">
        <v>0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9" ht="5.25" customHeight="1" x14ac:dyDescent="0.25">
      <c r="E3" s="80"/>
      <c r="F3" s="81"/>
      <c r="G3" s="80"/>
      <c r="H3" s="80"/>
      <c r="I3" s="80"/>
      <c r="J3" s="80"/>
      <c r="K3" s="80"/>
      <c r="L3" s="80"/>
      <c r="Q3" s="80"/>
    </row>
    <row r="4" spans="1:19" ht="15.75" customHeight="1" x14ac:dyDescent="0.25">
      <c r="A4" s="92" t="s">
        <v>1</v>
      </c>
      <c r="B4" s="93" t="s">
        <v>2</v>
      </c>
      <c r="C4" s="94" t="s">
        <v>3</v>
      </c>
      <c r="D4" s="94" t="s">
        <v>4</v>
      </c>
      <c r="E4" s="94" t="s">
        <v>5</v>
      </c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3" t="s">
        <v>6</v>
      </c>
      <c r="S4" s="93" t="s">
        <v>7</v>
      </c>
    </row>
    <row r="5" spans="1:19" ht="15.75" customHeight="1" x14ac:dyDescent="0.25">
      <c r="A5" s="92"/>
      <c r="B5" s="93"/>
      <c r="C5" s="94"/>
      <c r="D5" s="94"/>
      <c r="E5" s="94">
        <v>2018</v>
      </c>
      <c r="F5" s="95">
        <v>2019</v>
      </c>
      <c r="G5" s="94">
        <v>2020</v>
      </c>
      <c r="H5" s="94">
        <v>2021</v>
      </c>
      <c r="I5" s="94"/>
      <c r="J5" s="94"/>
      <c r="K5" s="82"/>
      <c r="L5" s="94">
        <v>2022</v>
      </c>
      <c r="M5" s="96">
        <v>2023</v>
      </c>
      <c r="N5" s="96">
        <v>2024</v>
      </c>
      <c r="O5" s="96" t="s">
        <v>8</v>
      </c>
      <c r="P5" s="96" t="s">
        <v>9</v>
      </c>
      <c r="Q5" s="94" t="s">
        <v>10</v>
      </c>
      <c r="R5" s="93"/>
      <c r="S5" s="93"/>
    </row>
    <row r="6" spans="1:19" ht="33.75" customHeight="1" x14ac:dyDescent="0.25">
      <c r="A6" s="83"/>
      <c r="B6" s="84"/>
      <c r="C6" s="94"/>
      <c r="D6" s="94"/>
      <c r="E6" s="94"/>
      <c r="F6" s="95"/>
      <c r="G6" s="94"/>
      <c r="H6" s="94"/>
      <c r="I6" s="94"/>
      <c r="J6" s="94"/>
      <c r="K6" s="82"/>
      <c r="L6" s="94"/>
      <c r="M6" s="96"/>
      <c r="N6" s="96"/>
      <c r="O6" s="96"/>
      <c r="P6" s="96"/>
      <c r="Q6" s="94"/>
      <c r="R6" s="93"/>
      <c r="S6" s="93"/>
    </row>
    <row r="7" spans="1:19" ht="54" customHeight="1" x14ac:dyDescent="0.25">
      <c r="A7" s="97" t="s">
        <v>11</v>
      </c>
      <c r="B7" s="98" t="s">
        <v>187</v>
      </c>
      <c r="C7" s="99" t="s">
        <v>12</v>
      </c>
      <c r="D7" s="85" t="s">
        <v>13</v>
      </c>
      <c r="E7" s="85">
        <f t="shared" ref="E7:L7" si="0">E10+E13+E16+E19+E22+E25</f>
        <v>0</v>
      </c>
      <c r="F7" s="86">
        <f t="shared" si="0"/>
        <v>0</v>
      </c>
      <c r="G7" s="85">
        <f t="shared" si="0"/>
        <v>0</v>
      </c>
      <c r="H7" s="85">
        <f t="shared" si="0"/>
        <v>0</v>
      </c>
      <c r="I7" s="85">
        <f t="shared" si="0"/>
        <v>0</v>
      </c>
      <c r="J7" s="85">
        <f t="shared" si="0"/>
        <v>0</v>
      </c>
      <c r="K7" s="85">
        <f t="shared" si="0"/>
        <v>0</v>
      </c>
      <c r="L7" s="85">
        <f t="shared" si="0"/>
        <v>0</v>
      </c>
      <c r="M7" s="85">
        <v>0</v>
      </c>
      <c r="N7" s="85">
        <v>0</v>
      </c>
      <c r="O7" s="85">
        <v>0</v>
      </c>
      <c r="P7" s="85">
        <v>0</v>
      </c>
      <c r="Q7" s="85">
        <f>E7+F7+G7+H7+L7</f>
        <v>0</v>
      </c>
      <c r="R7" s="100" t="s">
        <v>14</v>
      </c>
      <c r="S7" s="100" t="s">
        <v>15</v>
      </c>
    </row>
    <row r="8" spans="1:19" ht="57" customHeight="1" x14ac:dyDescent="0.25">
      <c r="A8" s="97"/>
      <c r="B8" s="98"/>
      <c r="C8" s="99"/>
      <c r="D8" s="85" t="s">
        <v>16</v>
      </c>
      <c r="E8" s="85">
        <f>E11+E14+E17+E20+E23+E26</f>
        <v>17552.3</v>
      </c>
      <c r="F8" s="86">
        <f>F11+F14+F17+F20+F23+F26</f>
        <v>12364.1</v>
      </c>
      <c r="G8" s="85">
        <f>G11+G14+G17+G20+G23+G26</f>
        <v>17747.2</v>
      </c>
      <c r="H8" s="85">
        <v>0</v>
      </c>
      <c r="I8" s="85">
        <f>I11+I14+I17+I20+I23+I26</f>
        <v>0</v>
      </c>
      <c r="J8" s="85">
        <f>J11+J14+J17+J20+J23+J26</f>
        <v>0</v>
      </c>
      <c r="K8" s="85">
        <f>K11+K14+K17+K20+K23+K26</f>
        <v>0</v>
      </c>
      <c r="L8" s="85">
        <f>L11+L14+L17+L20+L23+L26</f>
        <v>4756.3999999999996</v>
      </c>
      <c r="M8" s="85">
        <f>M11+M14+M17+M20+M23+M26</f>
        <v>11002.7</v>
      </c>
      <c r="N8" s="85">
        <v>0</v>
      </c>
      <c r="O8" s="85">
        <v>0</v>
      </c>
      <c r="P8" s="85">
        <v>0</v>
      </c>
      <c r="Q8" s="85">
        <f>SUM(E8:P8)</f>
        <v>63422.700000000012</v>
      </c>
      <c r="R8" s="100"/>
      <c r="S8" s="100"/>
    </row>
    <row r="9" spans="1:19" ht="54.75" customHeight="1" x14ac:dyDescent="0.25">
      <c r="A9" s="97"/>
      <c r="B9" s="98"/>
      <c r="C9" s="99"/>
      <c r="D9" s="85" t="s">
        <v>17</v>
      </c>
      <c r="E9" s="85">
        <f>SUM(E12,E15,E18,E21,E24,E27,)</f>
        <v>76560.299999999988</v>
      </c>
      <c r="F9" s="86">
        <f>SUM(F12,F15,F18,F21,F24,F27)</f>
        <v>88433.600000000006</v>
      </c>
      <c r="G9" s="85">
        <f>SUM(G12,G15,G18,G21,G24,G27)</f>
        <v>91918.3</v>
      </c>
      <c r="H9" s="85">
        <f>SUM(H12,H15,H18,H21,H24,H27)</f>
        <v>114610.4</v>
      </c>
      <c r="I9" s="85">
        <f>I12+I15+I18+I21+I24+I27</f>
        <v>0</v>
      </c>
      <c r="J9" s="85">
        <f>J12+J15+J18+J21+J24+J27</f>
        <v>0</v>
      </c>
      <c r="K9" s="85">
        <f>K12+K15+K18+K21+K24+K27</f>
        <v>0</v>
      </c>
      <c r="L9" s="85">
        <f>SUM(L12,L15,L18,L21,L24,L27)</f>
        <v>121863.29999999999</v>
      </c>
      <c r="M9" s="85">
        <f>M12+M15+M18+M21+M24+M27</f>
        <v>143271.80000000002</v>
      </c>
      <c r="N9" s="85">
        <f>N12+N15+N18+N21+N24+N27</f>
        <v>145703.70000000001</v>
      </c>
      <c r="O9" s="85">
        <f>O12+O15+O18+O21+O24+O27</f>
        <v>127898.6</v>
      </c>
      <c r="P9" s="85">
        <f>P12+P15+P18+P21+P24+P27</f>
        <v>129268.3</v>
      </c>
      <c r="Q9" s="85">
        <f>SUM(E9:P9)</f>
        <v>1039528.2999999999</v>
      </c>
      <c r="R9" s="100"/>
      <c r="S9" s="100"/>
    </row>
    <row r="10" spans="1:19" ht="50.65" customHeight="1" x14ac:dyDescent="0.25">
      <c r="A10" s="97" t="s">
        <v>18</v>
      </c>
      <c r="B10" s="101" t="s">
        <v>19</v>
      </c>
      <c r="C10" s="99" t="s">
        <v>12</v>
      </c>
      <c r="D10" s="85" t="s">
        <v>13</v>
      </c>
      <c r="E10" s="85">
        <v>0</v>
      </c>
      <c r="F10" s="86">
        <v>0</v>
      </c>
      <c r="G10" s="85">
        <v>0</v>
      </c>
      <c r="H10" s="85">
        <v>0</v>
      </c>
      <c r="I10" s="85"/>
      <c r="J10" s="85"/>
      <c r="K10" s="85"/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f>E10+F10+G10+H10+I10+J10+K10+L10+M10</f>
        <v>0</v>
      </c>
      <c r="R10" s="100" t="s">
        <v>20</v>
      </c>
      <c r="S10" s="100" t="s">
        <v>21</v>
      </c>
    </row>
    <row r="11" spans="1:19" ht="45.75" customHeight="1" x14ac:dyDescent="0.25">
      <c r="A11" s="97"/>
      <c r="B11" s="101"/>
      <c r="C11" s="99"/>
      <c r="D11" s="85" t="s">
        <v>22</v>
      </c>
      <c r="E11" s="85">
        <v>0</v>
      </c>
      <c r="F11" s="86">
        <v>470.4</v>
      </c>
      <c r="G11" s="85">
        <v>0</v>
      </c>
      <c r="H11" s="85">
        <v>0</v>
      </c>
      <c r="I11" s="85"/>
      <c r="J11" s="85"/>
      <c r="K11" s="85"/>
      <c r="L11" s="85">
        <v>0</v>
      </c>
      <c r="M11" s="85">
        <v>11002.7</v>
      </c>
      <c r="N11" s="85">
        <v>0</v>
      </c>
      <c r="O11" s="85">
        <v>0</v>
      </c>
      <c r="P11" s="85">
        <v>0</v>
      </c>
      <c r="Q11" s="85">
        <f>SUM(E11:P11)</f>
        <v>11473.1</v>
      </c>
      <c r="R11" s="100"/>
      <c r="S11" s="100"/>
    </row>
    <row r="12" spans="1:19" ht="60.75" customHeight="1" x14ac:dyDescent="0.25">
      <c r="A12" s="97"/>
      <c r="B12" s="101"/>
      <c r="C12" s="99"/>
      <c r="D12" s="85" t="s">
        <v>23</v>
      </c>
      <c r="E12" s="85">
        <v>76045.899999999994</v>
      </c>
      <c r="F12" s="86">
        <v>74892.5</v>
      </c>
      <c r="G12" s="85">
        <v>70377.5</v>
      </c>
      <c r="H12" s="85">
        <v>99373.4</v>
      </c>
      <c r="I12" s="85"/>
      <c r="J12" s="85"/>
      <c r="K12" s="85"/>
      <c r="L12" s="85">
        <v>102527.2</v>
      </c>
      <c r="M12" s="85">
        <v>121309.1</v>
      </c>
      <c r="N12" s="85">
        <v>139509.6</v>
      </c>
      <c r="O12" s="85">
        <v>127898.6</v>
      </c>
      <c r="P12" s="85">
        <v>129268.3</v>
      </c>
      <c r="Q12" s="85">
        <f>SUM(E12:P12)</f>
        <v>941202.1</v>
      </c>
      <c r="R12" s="100"/>
      <c r="S12" s="100"/>
    </row>
    <row r="13" spans="1:19" ht="50.65" customHeight="1" x14ac:dyDescent="0.25">
      <c r="A13" s="97" t="s">
        <v>24</v>
      </c>
      <c r="B13" s="101" t="s">
        <v>25</v>
      </c>
      <c r="C13" s="99" t="s">
        <v>12</v>
      </c>
      <c r="D13" s="85" t="s">
        <v>13</v>
      </c>
      <c r="E13" s="85">
        <v>0</v>
      </c>
      <c r="F13" s="86">
        <v>0</v>
      </c>
      <c r="G13" s="85">
        <v>0</v>
      </c>
      <c r="H13" s="85">
        <v>0</v>
      </c>
      <c r="I13" s="85"/>
      <c r="J13" s="85"/>
      <c r="K13" s="85"/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f>E13+F13+G13+H13+I13+J13+K13+L13+M13</f>
        <v>0</v>
      </c>
      <c r="R13" s="100" t="s">
        <v>14</v>
      </c>
      <c r="S13" s="100" t="s">
        <v>26</v>
      </c>
    </row>
    <row r="14" spans="1:19" ht="43.7" customHeight="1" x14ac:dyDescent="0.25">
      <c r="A14" s="97"/>
      <c r="B14" s="101"/>
      <c r="C14" s="99"/>
      <c r="D14" s="85" t="s">
        <v>22</v>
      </c>
      <c r="E14" s="85">
        <v>0</v>
      </c>
      <c r="F14" s="86">
        <v>0</v>
      </c>
      <c r="G14" s="85">
        <v>0</v>
      </c>
      <c r="H14" s="85">
        <v>0</v>
      </c>
      <c r="I14" s="85"/>
      <c r="J14" s="85"/>
      <c r="K14" s="85"/>
      <c r="L14" s="85">
        <v>4756.3999999999996</v>
      </c>
      <c r="M14" s="85">
        <v>0</v>
      </c>
      <c r="N14" s="85">
        <v>0</v>
      </c>
      <c r="O14" s="85">
        <v>0</v>
      </c>
      <c r="P14" s="85">
        <v>0</v>
      </c>
      <c r="Q14" s="85">
        <f>E14+F14+G14+H14+I14+J14+K14+L14+M14</f>
        <v>4756.3999999999996</v>
      </c>
      <c r="R14" s="100"/>
      <c r="S14" s="100"/>
    </row>
    <row r="15" spans="1:19" ht="70.5" customHeight="1" x14ac:dyDescent="0.25">
      <c r="A15" s="97"/>
      <c r="B15" s="101"/>
      <c r="C15" s="99"/>
      <c r="D15" s="85" t="s">
        <v>17</v>
      </c>
      <c r="E15" s="85">
        <v>0</v>
      </c>
      <c r="F15" s="86">
        <v>12602.7</v>
      </c>
      <c r="G15" s="85">
        <v>20729.599999999999</v>
      </c>
      <c r="H15" s="85">
        <v>15237</v>
      </c>
      <c r="I15" s="85"/>
      <c r="J15" s="85"/>
      <c r="K15" s="85"/>
      <c r="L15" s="85">
        <v>19336.099999999999</v>
      </c>
      <c r="M15" s="85">
        <v>21962.7</v>
      </c>
      <c r="N15" s="85">
        <v>6194.1</v>
      </c>
      <c r="O15" s="85">
        <v>0</v>
      </c>
      <c r="P15" s="85">
        <v>0</v>
      </c>
      <c r="Q15" s="85">
        <f>SUM(E15:P15)</f>
        <v>96062.2</v>
      </c>
      <c r="R15" s="100"/>
      <c r="S15" s="100"/>
    </row>
    <row r="16" spans="1:19" ht="55.5" customHeight="1" x14ac:dyDescent="0.25">
      <c r="A16" s="97" t="s">
        <v>27</v>
      </c>
      <c r="B16" s="101" t="s">
        <v>28</v>
      </c>
      <c r="C16" s="99" t="s">
        <v>12</v>
      </c>
      <c r="D16" s="85" t="s">
        <v>13</v>
      </c>
      <c r="E16" s="85">
        <v>0</v>
      </c>
      <c r="F16" s="86">
        <v>0</v>
      </c>
      <c r="G16" s="85">
        <v>0</v>
      </c>
      <c r="H16" s="85">
        <v>0</v>
      </c>
      <c r="I16" s="85"/>
      <c r="J16" s="85"/>
      <c r="K16" s="85"/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f>E16+F16+G16+H16+I16+J16+K16+L16+M16</f>
        <v>0</v>
      </c>
      <c r="R16" s="100" t="s">
        <v>14</v>
      </c>
      <c r="S16" s="100" t="s">
        <v>29</v>
      </c>
    </row>
    <row r="17" spans="1:19" ht="63" customHeight="1" x14ac:dyDescent="0.25">
      <c r="A17" s="97"/>
      <c r="B17" s="101"/>
      <c r="C17" s="99"/>
      <c r="D17" s="85" t="s">
        <v>22</v>
      </c>
      <c r="E17" s="85">
        <v>7807.7</v>
      </c>
      <c r="F17" s="86">
        <v>0</v>
      </c>
      <c r="G17" s="85">
        <v>6927.3</v>
      </c>
      <c r="H17" s="85">
        <v>0</v>
      </c>
      <c r="I17" s="85"/>
      <c r="J17" s="85"/>
      <c r="K17" s="85"/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f>E17+F17+G17+H17+I17+J17+K17+L17+M17</f>
        <v>14735</v>
      </c>
      <c r="R17" s="100"/>
      <c r="S17" s="100"/>
    </row>
    <row r="18" spans="1:19" ht="50.25" customHeight="1" x14ac:dyDescent="0.25">
      <c r="A18" s="97"/>
      <c r="B18" s="101"/>
      <c r="C18" s="99"/>
      <c r="D18" s="85" t="s">
        <v>17</v>
      </c>
      <c r="E18" s="85">
        <v>0</v>
      </c>
      <c r="F18" s="86">
        <v>0</v>
      </c>
      <c r="G18" s="85">
        <v>0</v>
      </c>
      <c r="H18" s="85">
        <v>0</v>
      </c>
      <c r="I18" s="85"/>
      <c r="J18" s="85"/>
      <c r="K18" s="85"/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f>E18+F18+G18+H18+I18+J18+K18+L18+M18</f>
        <v>0</v>
      </c>
      <c r="R18" s="100"/>
      <c r="S18" s="100"/>
    </row>
    <row r="19" spans="1:19" ht="37.5" customHeight="1" x14ac:dyDescent="0.25">
      <c r="A19" s="97" t="s">
        <v>30</v>
      </c>
      <c r="B19" s="101" t="s">
        <v>31</v>
      </c>
      <c r="C19" s="99" t="s">
        <v>12</v>
      </c>
      <c r="D19" s="85" t="s">
        <v>13</v>
      </c>
      <c r="E19" s="85">
        <v>0</v>
      </c>
      <c r="F19" s="86">
        <v>0</v>
      </c>
      <c r="G19" s="85">
        <v>0</v>
      </c>
      <c r="H19" s="85">
        <v>0</v>
      </c>
      <c r="I19" s="85"/>
      <c r="J19" s="85"/>
      <c r="K19" s="85"/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f>E19+F19+G19+H19+I19+J19+K19+L19+M19</f>
        <v>0</v>
      </c>
      <c r="R19" s="102" t="s">
        <v>14</v>
      </c>
      <c r="S19" s="99" t="s">
        <v>32</v>
      </c>
    </row>
    <row r="20" spans="1:19" ht="37.5" customHeight="1" x14ac:dyDescent="0.25">
      <c r="A20" s="97"/>
      <c r="B20" s="101"/>
      <c r="C20" s="99"/>
      <c r="D20" s="85" t="s">
        <v>22</v>
      </c>
      <c r="E20" s="85">
        <v>9744.6</v>
      </c>
      <c r="F20" s="86">
        <f>6230.6+986.5</f>
        <v>7217.1</v>
      </c>
      <c r="G20" s="85">
        <v>10819.9</v>
      </c>
      <c r="H20" s="85">
        <v>0</v>
      </c>
      <c r="I20" s="85"/>
      <c r="J20" s="85"/>
      <c r="K20" s="85"/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f>E20+F20+G20+H20+L20+M20+N20</f>
        <v>27781.599999999999</v>
      </c>
      <c r="R20" s="103"/>
      <c r="S20" s="99"/>
    </row>
    <row r="21" spans="1:19" ht="35.25" customHeight="1" x14ac:dyDescent="0.25">
      <c r="A21" s="97"/>
      <c r="B21" s="101"/>
      <c r="C21" s="99"/>
      <c r="D21" s="85" t="s">
        <v>17</v>
      </c>
      <c r="E21" s="85">
        <v>514.4</v>
      </c>
      <c r="F21" s="86">
        <v>692.3</v>
      </c>
      <c r="G21" s="85">
        <v>811.2</v>
      </c>
      <c r="H21" s="85">
        <v>0</v>
      </c>
      <c r="I21" s="85"/>
      <c r="J21" s="85"/>
      <c r="K21" s="85"/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f>SUM(E21,F21,G21,H21,L21,M21,N21,O21)</f>
        <v>2017.8999999999999</v>
      </c>
      <c r="R21" s="103"/>
      <c r="S21" s="99"/>
    </row>
    <row r="22" spans="1:19" ht="37.9" customHeight="1" x14ac:dyDescent="0.25">
      <c r="A22" s="97" t="s">
        <v>33</v>
      </c>
      <c r="B22" s="101" t="s">
        <v>34</v>
      </c>
      <c r="C22" s="99" t="s">
        <v>35</v>
      </c>
      <c r="D22" s="85" t="s">
        <v>13</v>
      </c>
      <c r="E22" s="85">
        <v>0</v>
      </c>
      <c r="F22" s="86">
        <v>0</v>
      </c>
      <c r="G22" s="85">
        <v>0</v>
      </c>
      <c r="H22" s="85">
        <v>0</v>
      </c>
      <c r="I22" s="85"/>
      <c r="J22" s="85"/>
      <c r="K22" s="85"/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 t="shared" ref="Q22:Q32" si="1">E22+F22+G22+H22+I22+J22+K22+L22+M22</f>
        <v>0</v>
      </c>
      <c r="R22" s="103"/>
      <c r="S22" s="99"/>
    </row>
    <row r="23" spans="1:19" ht="34.9" customHeight="1" x14ac:dyDescent="0.25">
      <c r="A23" s="97"/>
      <c r="B23" s="101"/>
      <c r="C23" s="99"/>
      <c r="D23" s="85" t="s">
        <v>22</v>
      </c>
      <c r="E23" s="85">
        <v>0</v>
      </c>
      <c r="F23" s="86">
        <v>4676.6000000000004</v>
      </c>
      <c r="G23" s="85">
        <v>0</v>
      </c>
      <c r="H23" s="85">
        <v>0</v>
      </c>
      <c r="I23" s="85"/>
      <c r="J23" s="85"/>
      <c r="K23" s="85"/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f t="shared" si="1"/>
        <v>4676.6000000000004</v>
      </c>
      <c r="R23" s="103"/>
      <c r="S23" s="99"/>
    </row>
    <row r="24" spans="1:19" ht="51" customHeight="1" x14ac:dyDescent="0.25">
      <c r="A24" s="97"/>
      <c r="B24" s="101"/>
      <c r="C24" s="99"/>
      <c r="D24" s="85" t="s">
        <v>17</v>
      </c>
      <c r="E24" s="85">
        <v>0</v>
      </c>
      <c r="F24" s="86">
        <v>246.1</v>
      </c>
      <c r="G24" s="85">
        <v>0</v>
      </c>
      <c r="H24" s="85">
        <v>0</v>
      </c>
      <c r="I24" s="85"/>
      <c r="J24" s="85"/>
      <c r="K24" s="85"/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85">
        <f t="shared" si="1"/>
        <v>246.1</v>
      </c>
      <c r="R24" s="103"/>
      <c r="S24" s="99"/>
    </row>
    <row r="25" spans="1:19" ht="47.25" customHeight="1" x14ac:dyDescent="0.25">
      <c r="A25" s="97" t="s">
        <v>36</v>
      </c>
      <c r="B25" s="101" t="s">
        <v>37</v>
      </c>
      <c r="C25" s="99" t="s">
        <v>12</v>
      </c>
      <c r="D25" s="85" t="s">
        <v>13</v>
      </c>
      <c r="E25" s="85">
        <v>0</v>
      </c>
      <c r="F25" s="86">
        <v>0</v>
      </c>
      <c r="G25" s="85">
        <v>0</v>
      </c>
      <c r="H25" s="85">
        <v>0</v>
      </c>
      <c r="I25" s="85"/>
      <c r="J25" s="85"/>
      <c r="K25" s="85"/>
      <c r="L25" s="85">
        <v>0</v>
      </c>
      <c r="M25" s="85">
        <v>0</v>
      </c>
      <c r="N25" s="85">
        <v>0</v>
      </c>
      <c r="O25" s="85">
        <v>0</v>
      </c>
      <c r="P25" s="85">
        <v>0</v>
      </c>
      <c r="Q25" s="85">
        <f t="shared" si="1"/>
        <v>0</v>
      </c>
      <c r="R25" s="103"/>
      <c r="S25" s="99"/>
    </row>
    <row r="26" spans="1:19" ht="44.25" customHeight="1" x14ac:dyDescent="0.25">
      <c r="A26" s="97"/>
      <c r="B26" s="101"/>
      <c r="C26" s="99"/>
      <c r="D26" s="85" t="s">
        <v>38</v>
      </c>
      <c r="E26" s="85">
        <v>0</v>
      </c>
      <c r="F26" s="86">
        <v>0</v>
      </c>
      <c r="G26" s="85">
        <v>0</v>
      </c>
      <c r="H26" s="85">
        <v>0</v>
      </c>
      <c r="I26" s="85"/>
      <c r="J26" s="85"/>
      <c r="K26" s="85"/>
      <c r="L26" s="85">
        <v>0</v>
      </c>
      <c r="M26" s="85">
        <v>0</v>
      </c>
      <c r="N26" s="85">
        <v>0</v>
      </c>
      <c r="O26" s="85">
        <v>0</v>
      </c>
      <c r="P26" s="85">
        <v>0</v>
      </c>
      <c r="Q26" s="85">
        <f t="shared" si="1"/>
        <v>0</v>
      </c>
      <c r="R26" s="103"/>
      <c r="S26" s="99"/>
    </row>
    <row r="27" spans="1:19" ht="39.75" customHeight="1" x14ac:dyDescent="0.25">
      <c r="A27" s="97"/>
      <c r="B27" s="101"/>
      <c r="C27" s="99"/>
      <c r="D27" s="85" t="s">
        <v>39</v>
      </c>
      <c r="E27" s="85">
        <v>0</v>
      </c>
      <c r="F27" s="86">
        <v>0</v>
      </c>
      <c r="G27" s="85">
        <v>0</v>
      </c>
      <c r="H27" s="85">
        <v>0</v>
      </c>
      <c r="I27" s="85"/>
      <c r="J27" s="85"/>
      <c r="K27" s="85"/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85">
        <f t="shared" si="1"/>
        <v>0</v>
      </c>
      <c r="R27" s="104"/>
      <c r="S27" s="99"/>
    </row>
    <row r="28" spans="1:19" ht="39" customHeight="1" x14ac:dyDescent="0.25">
      <c r="A28" s="99" t="s">
        <v>40</v>
      </c>
      <c r="B28" s="105" t="s">
        <v>188</v>
      </c>
      <c r="C28" s="99" t="s">
        <v>41</v>
      </c>
      <c r="D28" s="85" t="s">
        <v>13</v>
      </c>
      <c r="E28" s="85">
        <v>0</v>
      </c>
      <c r="F28" s="86">
        <v>0</v>
      </c>
      <c r="G28" s="85">
        <v>0</v>
      </c>
      <c r="H28" s="85">
        <v>0</v>
      </c>
      <c r="I28" s="85"/>
      <c r="J28" s="85"/>
      <c r="K28" s="85"/>
      <c r="L28" s="85">
        <v>0</v>
      </c>
      <c r="M28" s="85">
        <v>0</v>
      </c>
      <c r="N28" s="85">
        <v>0</v>
      </c>
      <c r="O28" s="85">
        <v>0</v>
      </c>
      <c r="P28" s="85">
        <v>0</v>
      </c>
      <c r="Q28" s="85">
        <f t="shared" si="1"/>
        <v>0</v>
      </c>
      <c r="R28" s="100" t="s">
        <v>14</v>
      </c>
      <c r="S28" s="100" t="s">
        <v>42</v>
      </c>
    </row>
    <row r="29" spans="1:19" ht="40.5" customHeight="1" x14ac:dyDescent="0.25">
      <c r="A29" s="99"/>
      <c r="B29" s="105"/>
      <c r="C29" s="99"/>
      <c r="D29" s="85" t="s">
        <v>43</v>
      </c>
      <c r="E29" s="85">
        <v>0</v>
      </c>
      <c r="F29" s="86">
        <v>0</v>
      </c>
      <c r="G29" s="85">
        <v>0</v>
      </c>
      <c r="H29" s="85">
        <v>0</v>
      </c>
      <c r="I29" s="85"/>
      <c r="J29" s="85"/>
      <c r="K29" s="85"/>
      <c r="L29" s="85">
        <v>0</v>
      </c>
      <c r="M29" s="85">
        <v>0</v>
      </c>
      <c r="N29" s="85">
        <v>0</v>
      </c>
      <c r="O29" s="85">
        <v>0</v>
      </c>
      <c r="P29" s="85">
        <v>0</v>
      </c>
      <c r="Q29" s="85">
        <f t="shared" si="1"/>
        <v>0</v>
      </c>
      <c r="R29" s="100"/>
      <c r="S29" s="100"/>
    </row>
    <row r="30" spans="1:19" ht="135" customHeight="1" x14ac:dyDescent="0.25">
      <c r="A30" s="99"/>
      <c r="B30" s="105"/>
      <c r="C30" s="99"/>
      <c r="D30" s="85" t="s">
        <v>39</v>
      </c>
      <c r="E30" s="85">
        <v>0</v>
      </c>
      <c r="F30" s="86">
        <v>0</v>
      </c>
      <c r="G30" s="85">
        <v>0</v>
      </c>
      <c r="H30" s="85">
        <v>0</v>
      </c>
      <c r="I30" s="85"/>
      <c r="J30" s="85"/>
      <c r="K30" s="85"/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85">
        <f t="shared" si="1"/>
        <v>0</v>
      </c>
      <c r="R30" s="100"/>
      <c r="S30" s="100"/>
    </row>
    <row r="31" spans="1:19" ht="39.75" customHeight="1" x14ac:dyDescent="0.25">
      <c r="A31" s="99" t="s">
        <v>44</v>
      </c>
      <c r="B31" s="105" t="s">
        <v>189</v>
      </c>
      <c r="C31" s="99" t="s">
        <v>12</v>
      </c>
      <c r="D31" s="85" t="s">
        <v>13</v>
      </c>
      <c r="E31" s="85">
        <v>0</v>
      </c>
      <c r="F31" s="86">
        <v>0</v>
      </c>
      <c r="G31" s="85">
        <v>0</v>
      </c>
      <c r="H31" s="85">
        <v>0</v>
      </c>
      <c r="I31" s="85"/>
      <c r="J31" s="85"/>
      <c r="K31" s="85"/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85">
        <f t="shared" si="1"/>
        <v>0</v>
      </c>
      <c r="R31" s="100" t="s">
        <v>14</v>
      </c>
      <c r="S31" s="100" t="s">
        <v>45</v>
      </c>
    </row>
    <row r="32" spans="1:19" ht="37.35" customHeight="1" x14ac:dyDescent="0.25">
      <c r="A32" s="99"/>
      <c r="B32" s="105"/>
      <c r="C32" s="99"/>
      <c r="D32" s="85" t="s">
        <v>43</v>
      </c>
      <c r="E32" s="85">
        <v>0</v>
      </c>
      <c r="F32" s="86">
        <v>0</v>
      </c>
      <c r="G32" s="85">
        <v>0</v>
      </c>
      <c r="H32" s="85">
        <v>0</v>
      </c>
      <c r="I32" s="85"/>
      <c r="J32" s="85"/>
      <c r="K32" s="85"/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f t="shared" si="1"/>
        <v>0</v>
      </c>
      <c r="R32" s="100"/>
      <c r="S32" s="100"/>
    </row>
    <row r="33" spans="1:19" ht="72" customHeight="1" x14ac:dyDescent="0.25">
      <c r="A33" s="99"/>
      <c r="B33" s="105"/>
      <c r="C33" s="99"/>
      <c r="D33" s="85" t="s">
        <v>39</v>
      </c>
      <c r="E33" s="85">
        <v>41.1</v>
      </c>
      <c r="F33" s="86">
        <v>0</v>
      </c>
      <c r="G33" s="85">
        <f>20.4+0.8</f>
        <v>21.2</v>
      </c>
      <c r="H33" s="85">
        <v>221.7</v>
      </c>
      <c r="I33" s="85"/>
      <c r="J33" s="85"/>
      <c r="K33" s="85"/>
      <c r="L33" s="85">
        <v>91.6</v>
      </c>
      <c r="M33" s="85">
        <v>96.4</v>
      </c>
      <c r="N33" s="85">
        <v>100</v>
      </c>
      <c r="O33" s="85">
        <v>0</v>
      </c>
      <c r="P33" s="85">
        <v>0</v>
      </c>
      <c r="Q33" s="85">
        <f>SUM(E33:P33)</f>
        <v>572</v>
      </c>
      <c r="R33" s="100"/>
      <c r="S33" s="100"/>
    </row>
    <row r="34" spans="1:19" ht="33.6" customHeight="1" x14ac:dyDescent="0.25">
      <c r="A34" s="99" t="s">
        <v>46</v>
      </c>
      <c r="B34" s="105" t="s">
        <v>190</v>
      </c>
      <c r="C34" s="99" t="s">
        <v>12</v>
      </c>
      <c r="D34" s="85" t="s">
        <v>13</v>
      </c>
      <c r="E34" s="85">
        <v>0</v>
      </c>
      <c r="F34" s="86">
        <v>0</v>
      </c>
      <c r="G34" s="85">
        <v>0</v>
      </c>
      <c r="H34" s="85">
        <v>0</v>
      </c>
      <c r="I34" s="85"/>
      <c r="J34" s="85"/>
      <c r="K34" s="85"/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f t="shared" ref="Q34:Q68" si="2">E34+F34+G34+H34+I34+J34+K34+L34+M34</f>
        <v>0</v>
      </c>
      <c r="R34" s="100" t="s">
        <v>14</v>
      </c>
      <c r="S34" s="100" t="s">
        <v>47</v>
      </c>
    </row>
    <row r="35" spans="1:19" ht="39.75" customHeight="1" x14ac:dyDescent="0.25">
      <c r="A35" s="99"/>
      <c r="B35" s="105"/>
      <c r="C35" s="99"/>
      <c r="D35" s="85" t="s">
        <v>22</v>
      </c>
      <c r="E35" s="85">
        <v>0</v>
      </c>
      <c r="F35" s="86">
        <v>0</v>
      </c>
      <c r="G35" s="85">
        <v>0</v>
      </c>
      <c r="H35" s="85">
        <v>0</v>
      </c>
      <c r="I35" s="85"/>
      <c r="J35" s="85"/>
      <c r="K35" s="85"/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f t="shared" si="2"/>
        <v>0</v>
      </c>
      <c r="R35" s="100"/>
      <c r="S35" s="100"/>
    </row>
    <row r="36" spans="1:19" ht="89.25" customHeight="1" x14ac:dyDescent="0.25">
      <c r="A36" s="99"/>
      <c r="B36" s="105"/>
      <c r="C36" s="99"/>
      <c r="D36" s="85" t="s">
        <v>39</v>
      </c>
      <c r="E36" s="85">
        <v>0</v>
      </c>
      <c r="F36" s="86">
        <v>0</v>
      </c>
      <c r="G36" s="85">
        <v>195</v>
      </c>
      <c r="H36" s="85">
        <v>0</v>
      </c>
      <c r="I36" s="85"/>
      <c r="J36" s="85"/>
      <c r="K36" s="85"/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f t="shared" si="2"/>
        <v>195</v>
      </c>
      <c r="R36" s="100"/>
      <c r="S36" s="100"/>
    </row>
    <row r="37" spans="1:19" ht="45.75" customHeight="1" x14ac:dyDescent="0.25">
      <c r="A37" s="99" t="s">
        <v>48</v>
      </c>
      <c r="B37" s="105" t="s">
        <v>191</v>
      </c>
      <c r="C37" s="99" t="s">
        <v>12</v>
      </c>
      <c r="D37" s="85" t="s">
        <v>13</v>
      </c>
      <c r="E37" s="85">
        <v>0</v>
      </c>
      <c r="F37" s="86">
        <v>0</v>
      </c>
      <c r="G37" s="85">
        <v>0</v>
      </c>
      <c r="H37" s="85">
        <v>0</v>
      </c>
      <c r="I37" s="85"/>
      <c r="J37" s="85"/>
      <c r="K37" s="85"/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f t="shared" si="2"/>
        <v>0</v>
      </c>
      <c r="R37" s="100" t="s">
        <v>14</v>
      </c>
      <c r="S37" s="100" t="s">
        <v>49</v>
      </c>
    </row>
    <row r="38" spans="1:19" ht="42.2" customHeight="1" x14ac:dyDescent="0.25">
      <c r="A38" s="99"/>
      <c r="B38" s="105"/>
      <c r="C38" s="99"/>
      <c r="D38" s="85" t="s">
        <v>22</v>
      </c>
      <c r="E38" s="85">
        <v>0</v>
      </c>
      <c r="F38" s="86">
        <v>0</v>
      </c>
      <c r="G38" s="85">
        <v>0</v>
      </c>
      <c r="H38" s="85">
        <v>0</v>
      </c>
      <c r="I38" s="85"/>
      <c r="J38" s="85"/>
      <c r="K38" s="85"/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f t="shared" si="2"/>
        <v>0</v>
      </c>
      <c r="R38" s="100"/>
      <c r="S38" s="100"/>
    </row>
    <row r="39" spans="1:19" ht="68.25" customHeight="1" x14ac:dyDescent="0.25">
      <c r="A39" s="99"/>
      <c r="B39" s="105"/>
      <c r="C39" s="99"/>
      <c r="D39" s="85" t="s">
        <v>39</v>
      </c>
      <c r="E39" s="85">
        <v>0</v>
      </c>
      <c r="F39" s="86">
        <v>0</v>
      </c>
      <c r="G39" s="85">
        <v>0</v>
      </c>
      <c r="H39" s="85">
        <v>0</v>
      </c>
      <c r="I39" s="85"/>
      <c r="J39" s="85"/>
      <c r="K39" s="85"/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f t="shared" si="2"/>
        <v>0</v>
      </c>
      <c r="R39" s="100"/>
      <c r="S39" s="100"/>
    </row>
    <row r="40" spans="1:19" ht="41.1" customHeight="1" x14ac:dyDescent="0.25">
      <c r="A40" s="99" t="s">
        <v>50</v>
      </c>
      <c r="B40" s="105" t="s">
        <v>192</v>
      </c>
      <c r="C40" s="99" t="s">
        <v>12</v>
      </c>
      <c r="D40" s="85" t="s">
        <v>13</v>
      </c>
      <c r="E40" s="85">
        <v>0</v>
      </c>
      <c r="F40" s="86">
        <v>0</v>
      </c>
      <c r="G40" s="85">
        <v>0</v>
      </c>
      <c r="H40" s="85">
        <v>0</v>
      </c>
      <c r="I40" s="85"/>
      <c r="J40" s="85"/>
      <c r="K40" s="85"/>
      <c r="L40" s="85">
        <v>0</v>
      </c>
      <c r="M40" s="85">
        <v>0</v>
      </c>
      <c r="N40" s="85">
        <v>0</v>
      </c>
      <c r="O40" s="85">
        <v>0</v>
      </c>
      <c r="P40" s="85">
        <v>0</v>
      </c>
      <c r="Q40" s="85">
        <f t="shared" si="2"/>
        <v>0</v>
      </c>
      <c r="R40" s="100" t="s">
        <v>14</v>
      </c>
      <c r="S40" s="100" t="s">
        <v>51</v>
      </c>
    </row>
    <row r="41" spans="1:19" ht="37.35" customHeight="1" x14ac:dyDescent="0.25">
      <c r="A41" s="99"/>
      <c r="B41" s="105"/>
      <c r="C41" s="99"/>
      <c r="D41" s="85" t="s">
        <v>22</v>
      </c>
      <c r="E41" s="85">
        <v>0</v>
      </c>
      <c r="F41" s="86">
        <v>0</v>
      </c>
      <c r="G41" s="85">
        <v>10.7</v>
      </c>
      <c r="H41" s="85">
        <v>0</v>
      </c>
      <c r="I41" s="85"/>
      <c r="J41" s="85"/>
      <c r="K41" s="85"/>
      <c r="L41" s="85">
        <v>0</v>
      </c>
      <c r="M41" s="85">
        <v>0</v>
      </c>
      <c r="N41" s="85">
        <v>0</v>
      </c>
      <c r="O41" s="85">
        <v>0</v>
      </c>
      <c r="P41" s="85">
        <v>0</v>
      </c>
      <c r="Q41" s="85">
        <f t="shared" si="2"/>
        <v>10.7</v>
      </c>
      <c r="R41" s="100"/>
      <c r="S41" s="100"/>
    </row>
    <row r="42" spans="1:19" ht="75" customHeight="1" x14ac:dyDescent="0.25">
      <c r="A42" s="99"/>
      <c r="B42" s="105"/>
      <c r="C42" s="99"/>
      <c r="D42" s="85" t="s">
        <v>17</v>
      </c>
      <c r="E42" s="85">
        <v>0</v>
      </c>
      <c r="F42" s="86">
        <v>0</v>
      </c>
      <c r="G42" s="85">
        <v>0</v>
      </c>
      <c r="H42" s="85">
        <v>0</v>
      </c>
      <c r="I42" s="85"/>
      <c r="J42" s="85"/>
      <c r="K42" s="85"/>
      <c r="L42" s="85">
        <v>0</v>
      </c>
      <c r="M42" s="85">
        <v>0</v>
      </c>
      <c r="N42" s="85">
        <v>0</v>
      </c>
      <c r="O42" s="85">
        <v>0</v>
      </c>
      <c r="P42" s="85">
        <v>0</v>
      </c>
      <c r="Q42" s="85">
        <f t="shared" si="2"/>
        <v>0</v>
      </c>
      <c r="R42" s="100"/>
      <c r="S42" s="100"/>
    </row>
    <row r="43" spans="1:19" ht="37.5" customHeight="1" x14ac:dyDescent="0.25">
      <c r="A43" s="97" t="s">
        <v>52</v>
      </c>
      <c r="B43" s="105" t="s">
        <v>193</v>
      </c>
      <c r="C43" s="99" t="s">
        <v>12</v>
      </c>
      <c r="D43" s="85" t="s">
        <v>13</v>
      </c>
      <c r="E43" s="85">
        <f t="shared" ref="E43:K43" si="3">E46</f>
        <v>0</v>
      </c>
      <c r="F43" s="86">
        <f t="shared" si="3"/>
        <v>0</v>
      </c>
      <c r="G43" s="85">
        <f t="shared" si="3"/>
        <v>0</v>
      </c>
      <c r="H43" s="85">
        <f t="shared" si="3"/>
        <v>0</v>
      </c>
      <c r="I43" s="85">
        <f t="shared" si="3"/>
        <v>0</v>
      </c>
      <c r="J43" s="85">
        <f t="shared" si="3"/>
        <v>0</v>
      </c>
      <c r="K43" s="85">
        <f t="shared" si="3"/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f t="shared" si="2"/>
        <v>0</v>
      </c>
      <c r="R43" s="100" t="s">
        <v>14</v>
      </c>
      <c r="S43" s="100" t="s">
        <v>53</v>
      </c>
    </row>
    <row r="44" spans="1:19" ht="31.15" customHeight="1" x14ac:dyDescent="0.25">
      <c r="A44" s="97"/>
      <c r="B44" s="105"/>
      <c r="C44" s="99"/>
      <c r="D44" s="85" t="s">
        <v>22</v>
      </c>
      <c r="E44" s="85">
        <f>E47</f>
        <v>100</v>
      </c>
      <c r="F44" s="86">
        <f>F47</f>
        <v>220</v>
      </c>
      <c r="G44" s="85">
        <v>64.3</v>
      </c>
      <c r="H44" s="85">
        <f t="shared" ref="H44:K45" si="4">H47</f>
        <v>0</v>
      </c>
      <c r="I44" s="85">
        <f t="shared" si="4"/>
        <v>0</v>
      </c>
      <c r="J44" s="85">
        <f t="shared" si="4"/>
        <v>0</v>
      </c>
      <c r="K44" s="85">
        <f t="shared" si="4"/>
        <v>0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>
        <f t="shared" si="2"/>
        <v>384.3</v>
      </c>
      <c r="R44" s="100"/>
      <c r="S44" s="100"/>
    </row>
    <row r="45" spans="1:19" ht="30.75" customHeight="1" x14ac:dyDescent="0.25">
      <c r="A45" s="97"/>
      <c r="B45" s="105"/>
      <c r="C45" s="99"/>
      <c r="D45" s="85" t="s">
        <v>23</v>
      </c>
      <c r="E45" s="85">
        <f>E48</f>
        <v>0</v>
      </c>
      <c r="F45" s="86">
        <f>F48</f>
        <v>0</v>
      </c>
      <c r="G45" s="85">
        <f>G48</f>
        <v>0</v>
      </c>
      <c r="H45" s="85">
        <f t="shared" si="4"/>
        <v>0</v>
      </c>
      <c r="I45" s="85">
        <f t="shared" si="4"/>
        <v>0</v>
      </c>
      <c r="J45" s="85">
        <f t="shared" si="4"/>
        <v>0</v>
      </c>
      <c r="K45" s="85">
        <f t="shared" si="4"/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f t="shared" si="2"/>
        <v>0</v>
      </c>
      <c r="R45" s="100"/>
      <c r="S45" s="100"/>
    </row>
    <row r="46" spans="1:19" ht="36" customHeight="1" x14ac:dyDescent="0.25">
      <c r="A46" s="97" t="s">
        <v>54</v>
      </c>
      <c r="B46" s="101" t="s">
        <v>55</v>
      </c>
      <c r="C46" s="99" t="s">
        <v>12</v>
      </c>
      <c r="D46" s="85" t="s">
        <v>13</v>
      </c>
      <c r="E46" s="85">
        <v>0</v>
      </c>
      <c r="F46" s="86">
        <v>0</v>
      </c>
      <c r="G46" s="85">
        <v>0</v>
      </c>
      <c r="H46" s="85">
        <v>0</v>
      </c>
      <c r="I46" s="85">
        <v>0</v>
      </c>
      <c r="J46" s="85">
        <v>0</v>
      </c>
      <c r="K46" s="85"/>
      <c r="L46" s="85">
        <v>0</v>
      </c>
      <c r="M46" s="85">
        <v>0</v>
      </c>
      <c r="N46" s="85">
        <v>0</v>
      </c>
      <c r="O46" s="85">
        <v>0</v>
      </c>
      <c r="P46" s="85">
        <v>0</v>
      </c>
      <c r="Q46" s="85">
        <f t="shared" si="2"/>
        <v>0</v>
      </c>
      <c r="R46" s="100"/>
      <c r="S46" s="100"/>
    </row>
    <row r="47" spans="1:19" ht="32.25" customHeight="1" x14ac:dyDescent="0.25">
      <c r="A47" s="97"/>
      <c r="B47" s="101"/>
      <c r="C47" s="99"/>
      <c r="D47" s="85" t="s">
        <v>22</v>
      </c>
      <c r="E47" s="85">
        <v>100</v>
      </c>
      <c r="F47" s="86">
        <f>55+165</f>
        <v>220</v>
      </c>
      <c r="G47" s="85">
        <v>0</v>
      </c>
      <c r="H47" s="85">
        <v>0</v>
      </c>
      <c r="I47" s="85">
        <v>0</v>
      </c>
      <c r="J47" s="85">
        <v>0</v>
      </c>
      <c r="K47" s="85"/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f t="shared" si="2"/>
        <v>320</v>
      </c>
      <c r="R47" s="100"/>
      <c r="S47" s="100"/>
    </row>
    <row r="48" spans="1:19" ht="24" customHeight="1" x14ac:dyDescent="0.25">
      <c r="A48" s="97"/>
      <c r="B48" s="101"/>
      <c r="C48" s="99"/>
      <c r="D48" s="85" t="s">
        <v>17</v>
      </c>
      <c r="E48" s="85">
        <v>0</v>
      </c>
      <c r="F48" s="86">
        <v>0</v>
      </c>
      <c r="G48" s="85">
        <v>0</v>
      </c>
      <c r="H48" s="85">
        <v>0</v>
      </c>
      <c r="I48" s="85">
        <v>0</v>
      </c>
      <c r="J48" s="85">
        <v>0</v>
      </c>
      <c r="K48" s="85"/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f t="shared" si="2"/>
        <v>0</v>
      </c>
      <c r="R48" s="100"/>
      <c r="S48" s="100"/>
    </row>
    <row r="49" spans="1:19" ht="31.5" customHeight="1" x14ac:dyDescent="0.25">
      <c r="A49" s="97" t="s">
        <v>56</v>
      </c>
      <c r="B49" s="105" t="s">
        <v>194</v>
      </c>
      <c r="C49" s="99" t="s">
        <v>12</v>
      </c>
      <c r="D49" s="85" t="s">
        <v>13</v>
      </c>
      <c r="E49" s="85">
        <f t="shared" ref="E49:K50" si="5">E52</f>
        <v>0</v>
      </c>
      <c r="F49" s="86">
        <f t="shared" si="5"/>
        <v>0</v>
      </c>
      <c r="G49" s="85">
        <f t="shared" si="5"/>
        <v>0</v>
      </c>
      <c r="H49" s="85">
        <f t="shared" si="5"/>
        <v>0</v>
      </c>
      <c r="I49" s="85">
        <f t="shared" si="5"/>
        <v>0</v>
      </c>
      <c r="J49" s="85">
        <f t="shared" si="5"/>
        <v>0</v>
      </c>
      <c r="K49" s="85">
        <f t="shared" si="5"/>
        <v>0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f t="shared" si="2"/>
        <v>0</v>
      </c>
      <c r="R49" s="100" t="s">
        <v>14</v>
      </c>
      <c r="S49" s="100" t="s">
        <v>57</v>
      </c>
    </row>
    <row r="50" spans="1:19" ht="31.15" customHeight="1" x14ac:dyDescent="0.25">
      <c r="A50" s="97"/>
      <c r="B50" s="105"/>
      <c r="C50" s="99"/>
      <c r="D50" s="85" t="s">
        <v>22</v>
      </c>
      <c r="E50" s="85">
        <f t="shared" si="5"/>
        <v>70</v>
      </c>
      <c r="F50" s="86">
        <f t="shared" si="5"/>
        <v>0</v>
      </c>
      <c r="G50" s="85">
        <f t="shared" si="5"/>
        <v>0</v>
      </c>
      <c r="H50" s="85">
        <f t="shared" si="5"/>
        <v>0</v>
      </c>
      <c r="I50" s="85">
        <f t="shared" si="5"/>
        <v>0</v>
      </c>
      <c r="J50" s="85">
        <f t="shared" si="5"/>
        <v>0</v>
      </c>
      <c r="K50" s="85">
        <f t="shared" si="5"/>
        <v>0</v>
      </c>
      <c r="L50" s="85">
        <v>0</v>
      </c>
      <c r="M50" s="85">
        <v>0</v>
      </c>
      <c r="N50" s="85">
        <v>0</v>
      </c>
      <c r="O50" s="85">
        <v>0</v>
      </c>
      <c r="P50" s="85">
        <v>0</v>
      </c>
      <c r="Q50" s="85">
        <f t="shared" si="2"/>
        <v>70</v>
      </c>
      <c r="R50" s="100"/>
      <c r="S50" s="100"/>
    </row>
    <row r="51" spans="1:19" ht="42.2" customHeight="1" x14ac:dyDescent="0.25">
      <c r="A51" s="97"/>
      <c r="B51" s="105"/>
      <c r="C51" s="99"/>
      <c r="D51" s="85" t="s">
        <v>17</v>
      </c>
      <c r="E51" s="85">
        <f>E54</f>
        <v>0</v>
      </c>
      <c r="F51" s="86">
        <f>F54</f>
        <v>0</v>
      </c>
      <c r="G51" s="85">
        <f>G54</f>
        <v>222.1</v>
      </c>
      <c r="H51" s="85">
        <v>312.2</v>
      </c>
      <c r="I51" s="85">
        <f>I54</f>
        <v>0</v>
      </c>
      <c r="J51" s="85">
        <f>J54</f>
        <v>0</v>
      </c>
      <c r="K51" s="85">
        <f>K54</f>
        <v>0</v>
      </c>
      <c r="L51" s="85">
        <v>33.4</v>
      </c>
      <c r="M51" s="85">
        <v>0</v>
      </c>
      <c r="N51" s="85">
        <v>0</v>
      </c>
      <c r="O51" s="85">
        <v>0</v>
      </c>
      <c r="P51" s="85">
        <v>0</v>
      </c>
      <c r="Q51" s="85">
        <f t="shared" si="2"/>
        <v>567.69999999999993</v>
      </c>
      <c r="R51" s="100"/>
      <c r="S51" s="100"/>
    </row>
    <row r="52" spans="1:19" ht="31.5" customHeight="1" x14ac:dyDescent="0.25">
      <c r="A52" s="97" t="s">
        <v>58</v>
      </c>
      <c r="B52" s="101" t="s">
        <v>59</v>
      </c>
      <c r="C52" s="99" t="s">
        <v>12</v>
      </c>
      <c r="D52" s="85" t="s">
        <v>13</v>
      </c>
      <c r="E52" s="85">
        <v>0</v>
      </c>
      <c r="F52" s="86">
        <v>0</v>
      </c>
      <c r="G52" s="85">
        <v>0</v>
      </c>
      <c r="H52" s="85">
        <v>0</v>
      </c>
      <c r="I52" s="85">
        <v>0</v>
      </c>
      <c r="J52" s="85">
        <v>0</v>
      </c>
      <c r="K52" s="85"/>
      <c r="L52" s="85">
        <v>0</v>
      </c>
      <c r="M52" s="85">
        <v>0</v>
      </c>
      <c r="N52" s="85">
        <v>0</v>
      </c>
      <c r="O52" s="85">
        <v>0</v>
      </c>
      <c r="P52" s="85">
        <v>0</v>
      </c>
      <c r="Q52" s="85">
        <f t="shared" si="2"/>
        <v>0</v>
      </c>
      <c r="R52" s="100"/>
      <c r="S52" s="100"/>
    </row>
    <row r="53" spans="1:19" ht="33.6" customHeight="1" x14ac:dyDescent="0.25">
      <c r="A53" s="97"/>
      <c r="B53" s="101"/>
      <c r="C53" s="99"/>
      <c r="D53" s="85" t="s">
        <v>22</v>
      </c>
      <c r="E53" s="85">
        <v>70</v>
      </c>
      <c r="F53" s="86">
        <v>0</v>
      </c>
      <c r="G53" s="85">
        <v>0</v>
      </c>
      <c r="H53" s="85">
        <v>0</v>
      </c>
      <c r="I53" s="85">
        <v>0</v>
      </c>
      <c r="J53" s="85">
        <v>0</v>
      </c>
      <c r="K53" s="85"/>
      <c r="L53" s="85">
        <v>0</v>
      </c>
      <c r="M53" s="85">
        <v>0</v>
      </c>
      <c r="N53" s="85">
        <v>0</v>
      </c>
      <c r="O53" s="85">
        <v>0</v>
      </c>
      <c r="P53" s="85">
        <v>0</v>
      </c>
      <c r="Q53" s="85">
        <f t="shared" si="2"/>
        <v>70</v>
      </c>
      <c r="R53" s="100"/>
      <c r="S53" s="100"/>
    </row>
    <row r="54" spans="1:19" ht="32.25" customHeight="1" x14ac:dyDescent="0.25">
      <c r="A54" s="97"/>
      <c r="B54" s="101"/>
      <c r="C54" s="99"/>
      <c r="D54" s="85" t="s">
        <v>17</v>
      </c>
      <c r="E54" s="85">
        <v>0</v>
      </c>
      <c r="F54" s="86">
        <v>0</v>
      </c>
      <c r="G54" s="85">
        <v>222.1</v>
      </c>
      <c r="H54" s="85">
        <v>312.2</v>
      </c>
      <c r="I54" s="85">
        <v>0</v>
      </c>
      <c r="J54" s="85">
        <v>0</v>
      </c>
      <c r="K54" s="85"/>
      <c r="L54" s="85">
        <v>33.4</v>
      </c>
      <c r="M54" s="85">
        <v>0</v>
      </c>
      <c r="N54" s="85">
        <v>0</v>
      </c>
      <c r="O54" s="85">
        <v>0</v>
      </c>
      <c r="P54" s="85">
        <v>0</v>
      </c>
      <c r="Q54" s="85">
        <f t="shared" si="2"/>
        <v>567.69999999999993</v>
      </c>
      <c r="R54" s="100"/>
      <c r="S54" s="100"/>
    </row>
    <row r="55" spans="1:19" ht="31.5" customHeight="1" x14ac:dyDescent="0.25">
      <c r="A55" s="97" t="s">
        <v>60</v>
      </c>
      <c r="B55" s="105" t="s">
        <v>195</v>
      </c>
      <c r="C55" s="99" t="s">
        <v>12</v>
      </c>
      <c r="D55" s="85" t="s">
        <v>13</v>
      </c>
      <c r="E55" s="85">
        <v>0</v>
      </c>
      <c r="F55" s="86">
        <v>0</v>
      </c>
      <c r="G55" s="85">
        <v>0</v>
      </c>
      <c r="H55" s="85">
        <v>0</v>
      </c>
      <c r="I55" s="85">
        <v>0</v>
      </c>
      <c r="J55" s="85">
        <v>0</v>
      </c>
      <c r="K55" s="85"/>
      <c r="L55" s="85">
        <v>0</v>
      </c>
      <c r="M55" s="85">
        <v>0</v>
      </c>
      <c r="N55" s="85">
        <v>0</v>
      </c>
      <c r="O55" s="85">
        <v>0</v>
      </c>
      <c r="P55" s="85">
        <v>0</v>
      </c>
      <c r="Q55" s="85">
        <f t="shared" si="2"/>
        <v>0</v>
      </c>
      <c r="R55" s="100" t="s">
        <v>14</v>
      </c>
      <c r="S55" s="100" t="s">
        <v>61</v>
      </c>
    </row>
    <row r="56" spans="1:19" ht="38.65" customHeight="1" x14ac:dyDescent="0.25">
      <c r="A56" s="97"/>
      <c r="B56" s="105"/>
      <c r="C56" s="99"/>
      <c r="D56" s="85" t="s">
        <v>22</v>
      </c>
      <c r="E56" s="85">
        <v>0</v>
      </c>
      <c r="F56" s="86">
        <v>0</v>
      </c>
      <c r="G56" s="85">
        <v>0</v>
      </c>
      <c r="H56" s="85">
        <v>0</v>
      </c>
      <c r="I56" s="85">
        <v>0</v>
      </c>
      <c r="J56" s="85">
        <v>0</v>
      </c>
      <c r="K56" s="85"/>
      <c r="L56" s="85">
        <v>0</v>
      </c>
      <c r="M56" s="85">
        <v>0</v>
      </c>
      <c r="N56" s="85">
        <v>0</v>
      </c>
      <c r="O56" s="85">
        <v>0</v>
      </c>
      <c r="P56" s="85">
        <v>0</v>
      </c>
      <c r="Q56" s="85">
        <f t="shared" si="2"/>
        <v>0</v>
      </c>
      <c r="R56" s="100"/>
      <c r="S56" s="100"/>
    </row>
    <row r="57" spans="1:19" ht="84.75" customHeight="1" x14ac:dyDescent="0.25">
      <c r="A57" s="97"/>
      <c r="B57" s="105"/>
      <c r="C57" s="99"/>
      <c r="D57" s="85" t="s">
        <v>17</v>
      </c>
      <c r="E57" s="85">
        <v>0</v>
      </c>
      <c r="F57" s="86">
        <v>0</v>
      </c>
      <c r="G57" s="85">
        <v>0</v>
      </c>
      <c r="H57" s="85">
        <v>0</v>
      </c>
      <c r="I57" s="85">
        <v>0</v>
      </c>
      <c r="J57" s="85">
        <v>0</v>
      </c>
      <c r="K57" s="85"/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f t="shared" si="2"/>
        <v>0</v>
      </c>
      <c r="R57" s="100"/>
      <c r="S57" s="100"/>
    </row>
    <row r="58" spans="1:19" ht="41.25" customHeight="1" x14ac:dyDescent="0.25">
      <c r="A58" s="97" t="s">
        <v>62</v>
      </c>
      <c r="B58" s="105" t="s">
        <v>196</v>
      </c>
      <c r="C58" s="99" t="s">
        <v>63</v>
      </c>
      <c r="D58" s="85" t="s">
        <v>13</v>
      </c>
      <c r="E58" s="85">
        <f t="shared" ref="E58:G60" si="6">E61+E64</f>
        <v>0</v>
      </c>
      <c r="F58" s="86">
        <f t="shared" si="6"/>
        <v>0</v>
      </c>
      <c r="G58" s="85">
        <f t="shared" si="6"/>
        <v>3418.6</v>
      </c>
      <c r="H58" s="85">
        <f>H61+H61</f>
        <v>0</v>
      </c>
      <c r="I58" s="85">
        <f t="shared" ref="I58:K60" si="7">I61</f>
        <v>0</v>
      </c>
      <c r="J58" s="85">
        <f t="shared" si="7"/>
        <v>0</v>
      </c>
      <c r="K58" s="85">
        <f t="shared" si="7"/>
        <v>0</v>
      </c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f t="shared" si="2"/>
        <v>3418.6</v>
      </c>
      <c r="R58" s="100" t="s">
        <v>64</v>
      </c>
      <c r="S58" s="100" t="s">
        <v>65</v>
      </c>
    </row>
    <row r="59" spans="1:19" ht="47.25" customHeight="1" x14ac:dyDescent="0.25">
      <c r="A59" s="97"/>
      <c r="B59" s="105"/>
      <c r="C59" s="99"/>
      <c r="D59" s="85" t="s">
        <v>22</v>
      </c>
      <c r="E59" s="85">
        <f t="shared" si="6"/>
        <v>0</v>
      </c>
      <c r="F59" s="86">
        <f t="shared" si="6"/>
        <v>0</v>
      </c>
      <c r="G59" s="85">
        <f t="shared" si="6"/>
        <v>7622.5</v>
      </c>
      <c r="H59" s="85">
        <f>H62+H62</f>
        <v>0</v>
      </c>
      <c r="I59" s="85">
        <f t="shared" si="7"/>
        <v>0</v>
      </c>
      <c r="J59" s="85">
        <f t="shared" si="7"/>
        <v>0</v>
      </c>
      <c r="K59" s="85">
        <f t="shared" si="7"/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f t="shared" si="2"/>
        <v>7622.5</v>
      </c>
      <c r="R59" s="100"/>
      <c r="S59" s="100"/>
    </row>
    <row r="60" spans="1:19" ht="63.75" customHeight="1" x14ac:dyDescent="0.25">
      <c r="A60" s="97"/>
      <c r="B60" s="105"/>
      <c r="C60" s="99"/>
      <c r="D60" s="85" t="s">
        <v>17</v>
      </c>
      <c r="E60" s="85">
        <f t="shared" si="6"/>
        <v>0</v>
      </c>
      <c r="F60" s="86">
        <f t="shared" si="6"/>
        <v>249.2</v>
      </c>
      <c r="G60" s="85">
        <f t="shared" si="6"/>
        <v>1164.3</v>
      </c>
      <c r="H60" s="85">
        <f>H63+H66</f>
        <v>0</v>
      </c>
      <c r="I60" s="85">
        <f t="shared" si="7"/>
        <v>0</v>
      </c>
      <c r="J60" s="85">
        <f t="shared" si="7"/>
        <v>0</v>
      </c>
      <c r="K60" s="85">
        <f t="shared" si="7"/>
        <v>0</v>
      </c>
      <c r="L60" s="85">
        <v>0</v>
      </c>
      <c r="M60" s="85">
        <v>0</v>
      </c>
      <c r="N60" s="85">
        <v>0</v>
      </c>
      <c r="O60" s="85">
        <v>0</v>
      </c>
      <c r="P60" s="85">
        <v>0</v>
      </c>
      <c r="Q60" s="85">
        <f t="shared" si="2"/>
        <v>1413.5</v>
      </c>
      <c r="R60" s="100"/>
      <c r="S60" s="100"/>
    </row>
    <row r="61" spans="1:19" ht="42.2" customHeight="1" x14ac:dyDescent="0.25">
      <c r="A61" s="97" t="s">
        <v>66</v>
      </c>
      <c r="B61" s="106" t="s">
        <v>67</v>
      </c>
      <c r="C61" s="99" t="s">
        <v>63</v>
      </c>
      <c r="D61" s="85" t="s">
        <v>13</v>
      </c>
      <c r="E61" s="85">
        <v>0</v>
      </c>
      <c r="F61" s="86">
        <v>0</v>
      </c>
      <c r="G61" s="85">
        <v>0</v>
      </c>
      <c r="H61" s="85">
        <v>0</v>
      </c>
      <c r="I61" s="85">
        <v>0</v>
      </c>
      <c r="J61" s="85">
        <v>0</v>
      </c>
      <c r="K61" s="85"/>
      <c r="L61" s="85">
        <v>0</v>
      </c>
      <c r="M61" s="85">
        <v>0</v>
      </c>
      <c r="N61" s="85">
        <v>0</v>
      </c>
      <c r="O61" s="85">
        <v>0</v>
      </c>
      <c r="P61" s="85">
        <v>0</v>
      </c>
      <c r="Q61" s="85">
        <f t="shared" si="2"/>
        <v>0</v>
      </c>
      <c r="R61" s="100" t="s">
        <v>68</v>
      </c>
      <c r="S61" s="100" t="s">
        <v>69</v>
      </c>
    </row>
    <row r="62" spans="1:19" ht="39.75" customHeight="1" x14ac:dyDescent="0.25">
      <c r="A62" s="97"/>
      <c r="B62" s="106"/>
      <c r="C62" s="99"/>
      <c r="D62" s="85" t="s">
        <v>22</v>
      </c>
      <c r="E62" s="85">
        <v>0</v>
      </c>
      <c r="F62" s="86">
        <v>0</v>
      </c>
      <c r="G62" s="85">
        <v>0</v>
      </c>
      <c r="H62" s="85">
        <v>0</v>
      </c>
      <c r="I62" s="85">
        <v>0</v>
      </c>
      <c r="J62" s="85">
        <v>0</v>
      </c>
      <c r="K62" s="85"/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f t="shared" si="2"/>
        <v>0</v>
      </c>
      <c r="R62" s="100"/>
      <c r="S62" s="100"/>
    </row>
    <row r="63" spans="1:19" ht="45" customHeight="1" x14ac:dyDescent="0.25">
      <c r="A63" s="97"/>
      <c r="B63" s="106"/>
      <c r="C63" s="99"/>
      <c r="D63" s="85" t="s">
        <v>17</v>
      </c>
      <c r="E63" s="85">
        <v>0</v>
      </c>
      <c r="F63" s="86">
        <v>249.2</v>
      </c>
      <c r="G63" s="85">
        <v>401.8</v>
      </c>
      <c r="H63" s="85">
        <v>0</v>
      </c>
      <c r="I63" s="85">
        <v>0</v>
      </c>
      <c r="J63" s="85">
        <v>0</v>
      </c>
      <c r="K63" s="85"/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f t="shared" si="2"/>
        <v>651</v>
      </c>
      <c r="R63" s="100"/>
      <c r="S63" s="100"/>
    </row>
    <row r="64" spans="1:19" ht="52.5" customHeight="1" x14ac:dyDescent="0.25">
      <c r="A64" s="97" t="s">
        <v>70</v>
      </c>
      <c r="B64" s="106" t="s">
        <v>71</v>
      </c>
      <c r="C64" s="99" t="s">
        <v>63</v>
      </c>
      <c r="D64" s="85" t="s">
        <v>13</v>
      </c>
      <c r="E64" s="85">
        <v>0</v>
      </c>
      <c r="F64" s="86">
        <v>0</v>
      </c>
      <c r="G64" s="85">
        <v>3418.6</v>
      </c>
      <c r="H64" s="85">
        <v>0</v>
      </c>
      <c r="I64" s="85">
        <v>0</v>
      </c>
      <c r="J64" s="85">
        <v>0</v>
      </c>
      <c r="K64" s="85"/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f t="shared" si="2"/>
        <v>3418.6</v>
      </c>
      <c r="R64" s="100" t="s">
        <v>68</v>
      </c>
      <c r="S64" s="100" t="s">
        <v>72</v>
      </c>
    </row>
    <row r="65" spans="1:19" ht="48" customHeight="1" x14ac:dyDescent="0.25">
      <c r="A65" s="97"/>
      <c r="B65" s="106"/>
      <c r="C65" s="99"/>
      <c r="D65" s="85" t="s">
        <v>22</v>
      </c>
      <c r="E65" s="85">
        <v>0</v>
      </c>
      <c r="F65" s="86">
        <v>0</v>
      </c>
      <c r="G65" s="85">
        <v>7622.5</v>
      </c>
      <c r="H65" s="85">
        <v>0</v>
      </c>
      <c r="I65" s="85">
        <v>0</v>
      </c>
      <c r="J65" s="85">
        <v>0</v>
      </c>
      <c r="K65" s="85"/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f t="shared" si="2"/>
        <v>7622.5</v>
      </c>
      <c r="R65" s="100"/>
      <c r="S65" s="100"/>
    </row>
    <row r="66" spans="1:19" ht="51.75" customHeight="1" x14ac:dyDescent="0.25">
      <c r="A66" s="97"/>
      <c r="B66" s="106"/>
      <c r="C66" s="99"/>
      <c r="D66" s="85" t="s">
        <v>17</v>
      </c>
      <c r="E66" s="85">
        <v>0</v>
      </c>
      <c r="F66" s="86">
        <v>0</v>
      </c>
      <c r="G66" s="85">
        <f>762.5</f>
        <v>762.5</v>
      </c>
      <c r="H66" s="85">
        <v>0</v>
      </c>
      <c r="I66" s="85">
        <v>0</v>
      </c>
      <c r="J66" s="85">
        <v>0</v>
      </c>
      <c r="K66" s="85"/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85">
        <f t="shared" si="2"/>
        <v>762.5</v>
      </c>
      <c r="R66" s="100"/>
      <c r="S66" s="100"/>
    </row>
    <row r="67" spans="1:19" ht="37.35" customHeight="1" x14ac:dyDescent="0.25">
      <c r="A67" s="97" t="s">
        <v>73</v>
      </c>
      <c r="B67" s="105" t="s">
        <v>197</v>
      </c>
      <c r="C67" s="99" t="s">
        <v>12</v>
      </c>
      <c r="D67" s="85" t="s">
        <v>13</v>
      </c>
      <c r="E67" s="85">
        <v>0</v>
      </c>
      <c r="F67" s="86">
        <v>0</v>
      </c>
      <c r="G67" s="85">
        <v>0</v>
      </c>
      <c r="H67" s="85">
        <v>0</v>
      </c>
      <c r="I67" s="85">
        <v>0</v>
      </c>
      <c r="J67" s="85">
        <v>0</v>
      </c>
      <c r="K67" s="85"/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f t="shared" si="2"/>
        <v>0</v>
      </c>
      <c r="R67" s="100" t="s">
        <v>14</v>
      </c>
      <c r="S67" s="100" t="s">
        <v>74</v>
      </c>
    </row>
    <row r="68" spans="1:19" ht="33.6" customHeight="1" x14ac:dyDescent="0.25">
      <c r="A68" s="97"/>
      <c r="B68" s="105"/>
      <c r="C68" s="99"/>
      <c r="D68" s="85" t="s">
        <v>22</v>
      </c>
      <c r="E68" s="85">
        <v>0</v>
      </c>
      <c r="F68" s="86">
        <v>0</v>
      </c>
      <c r="G68" s="85">
        <v>0</v>
      </c>
      <c r="H68" s="85">
        <v>0</v>
      </c>
      <c r="I68" s="85">
        <v>0</v>
      </c>
      <c r="J68" s="85">
        <v>0</v>
      </c>
      <c r="K68" s="85"/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f t="shared" si="2"/>
        <v>0</v>
      </c>
      <c r="R68" s="100"/>
      <c r="S68" s="100"/>
    </row>
    <row r="69" spans="1:19" ht="37.35" customHeight="1" x14ac:dyDescent="0.25">
      <c r="A69" s="97"/>
      <c r="B69" s="105"/>
      <c r="C69" s="99"/>
      <c r="D69" s="85" t="s">
        <v>17</v>
      </c>
      <c r="E69" s="85">
        <v>800</v>
      </c>
      <c r="F69" s="86">
        <v>1072</v>
      </c>
      <c r="G69" s="85">
        <f>G72+G75</f>
        <v>2030.32</v>
      </c>
      <c r="H69" s="85">
        <v>1013.6</v>
      </c>
      <c r="I69" s="85">
        <v>0</v>
      </c>
      <c r="J69" s="85">
        <v>0</v>
      </c>
      <c r="K69" s="85"/>
      <c r="L69" s="85">
        <v>262.10000000000002</v>
      </c>
      <c r="M69" s="85">
        <v>0</v>
      </c>
      <c r="N69" s="85">
        <v>0</v>
      </c>
      <c r="O69" s="85">
        <v>0</v>
      </c>
      <c r="P69" s="85">
        <v>0</v>
      </c>
      <c r="Q69" s="85">
        <f>SUM(E69:P69)</f>
        <v>5178.0200000000004</v>
      </c>
      <c r="R69" s="100"/>
      <c r="S69" s="100"/>
    </row>
    <row r="70" spans="1:19" ht="40.5" customHeight="1" x14ac:dyDescent="0.25">
      <c r="A70" s="97" t="s">
        <v>75</v>
      </c>
      <c r="B70" s="106" t="s">
        <v>76</v>
      </c>
      <c r="C70" s="99" t="s">
        <v>12</v>
      </c>
      <c r="D70" s="85" t="s">
        <v>13</v>
      </c>
      <c r="E70" s="85">
        <v>0</v>
      </c>
      <c r="F70" s="86">
        <v>0</v>
      </c>
      <c r="G70" s="85">
        <v>0</v>
      </c>
      <c r="H70" s="85">
        <v>0</v>
      </c>
      <c r="I70" s="85">
        <v>0</v>
      </c>
      <c r="J70" s="85">
        <v>0</v>
      </c>
      <c r="K70" s="85"/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f>E70+F70+G70+H70+I70+J70+K70+L70+M70</f>
        <v>0</v>
      </c>
      <c r="R70" s="100"/>
      <c r="S70" s="100"/>
    </row>
    <row r="71" spans="1:19" ht="30" customHeight="1" x14ac:dyDescent="0.25">
      <c r="A71" s="97"/>
      <c r="B71" s="106"/>
      <c r="C71" s="99"/>
      <c r="D71" s="85" t="s">
        <v>22</v>
      </c>
      <c r="E71" s="85">
        <v>0</v>
      </c>
      <c r="F71" s="86">
        <v>0</v>
      </c>
      <c r="G71" s="85">
        <v>0</v>
      </c>
      <c r="H71" s="85">
        <v>0</v>
      </c>
      <c r="I71" s="85">
        <v>0</v>
      </c>
      <c r="J71" s="85">
        <v>0</v>
      </c>
      <c r="K71" s="85"/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f>E71+F71+G71+H71+I71+J71+K71+L71+M71</f>
        <v>0</v>
      </c>
      <c r="R71" s="100"/>
      <c r="S71" s="100"/>
    </row>
    <row r="72" spans="1:19" ht="36" customHeight="1" x14ac:dyDescent="0.25">
      <c r="A72" s="97"/>
      <c r="B72" s="106"/>
      <c r="C72" s="99"/>
      <c r="D72" s="85" t="s">
        <v>17</v>
      </c>
      <c r="E72" s="85">
        <v>800</v>
      </c>
      <c r="F72" s="86">
        <v>1072</v>
      </c>
      <c r="G72" s="85">
        <v>0</v>
      </c>
      <c r="H72" s="85">
        <v>1013.6</v>
      </c>
      <c r="I72" s="85">
        <v>0</v>
      </c>
      <c r="J72" s="85">
        <v>0</v>
      </c>
      <c r="K72" s="85"/>
      <c r="L72" s="85">
        <v>262.10000000000002</v>
      </c>
      <c r="M72" s="85">
        <v>0</v>
      </c>
      <c r="N72" s="85">
        <v>0</v>
      </c>
      <c r="O72" s="85">
        <v>0</v>
      </c>
      <c r="P72" s="85">
        <v>0</v>
      </c>
      <c r="Q72" s="85">
        <f>SUM(E72:P72)</f>
        <v>3147.7</v>
      </c>
      <c r="R72" s="100"/>
      <c r="S72" s="100"/>
    </row>
    <row r="73" spans="1:19" ht="36" customHeight="1" x14ac:dyDescent="0.25">
      <c r="A73" s="97" t="s">
        <v>77</v>
      </c>
      <c r="B73" s="106" t="s">
        <v>25</v>
      </c>
      <c r="C73" s="99" t="s">
        <v>12</v>
      </c>
      <c r="D73" s="85" t="s">
        <v>13</v>
      </c>
      <c r="E73" s="85">
        <v>0</v>
      </c>
      <c r="F73" s="86">
        <v>0</v>
      </c>
      <c r="G73" s="86">
        <v>0</v>
      </c>
      <c r="H73" s="85">
        <v>0</v>
      </c>
      <c r="I73" s="85"/>
      <c r="J73" s="85"/>
      <c r="K73" s="85"/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f>E73+F73+G73+H73+I73+J73+K73+L73+M73</f>
        <v>0</v>
      </c>
      <c r="R73" s="100" t="s">
        <v>14</v>
      </c>
      <c r="S73" s="100" t="s">
        <v>78</v>
      </c>
    </row>
    <row r="74" spans="1:19" ht="37.35" customHeight="1" x14ac:dyDescent="0.25">
      <c r="A74" s="97"/>
      <c r="B74" s="106"/>
      <c r="C74" s="99"/>
      <c r="D74" s="85" t="s">
        <v>22</v>
      </c>
      <c r="E74" s="85">
        <v>0</v>
      </c>
      <c r="F74" s="86">
        <v>0</v>
      </c>
      <c r="G74" s="85">
        <v>0</v>
      </c>
      <c r="H74" s="85">
        <v>0</v>
      </c>
      <c r="I74" s="85"/>
      <c r="J74" s="85"/>
      <c r="K74" s="85"/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f>E74+F74+G74+H74+I74+J74+K74+L74+M74</f>
        <v>0</v>
      </c>
      <c r="R74" s="100"/>
      <c r="S74" s="100"/>
    </row>
    <row r="75" spans="1:19" ht="81" customHeight="1" x14ac:dyDescent="0.25">
      <c r="A75" s="97"/>
      <c r="B75" s="106"/>
      <c r="C75" s="99"/>
      <c r="D75" s="85" t="s">
        <v>17</v>
      </c>
      <c r="E75" s="85">
        <v>0</v>
      </c>
      <c r="F75" s="86">
        <v>0</v>
      </c>
      <c r="G75" s="85">
        <v>2030.32</v>
      </c>
      <c r="H75" s="85">
        <v>0</v>
      </c>
      <c r="I75" s="85"/>
      <c r="J75" s="85"/>
      <c r="K75" s="85"/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f>E75+F75+G75+H75+I75+J75+K75+L75+M75</f>
        <v>2030.32</v>
      </c>
      <c r="R75" s="100"/>
      <c r="S75" s="100"/>
    </row>
    <row r="76" spans="1:19" ht="58.5" customHeight="1" x14ac:dyDescent="0.25">
      <c r="A76" s="107" t="s">
        <v>79</v>
      </c>
      <c r="B76" s="98" t="s">
        <v>198</v>
      </c>
      <c r="C76" s="99" t="s">
        <v>12</v>
      </c>
      <c r="D76" s="85" t="s">
        <v>13</v>
      </c>
      <c r="E76" s="85">
        <f t="shared" ref="E76:H77" si="8">E79+E82+E85+E88</f>
        <v>0</v>
      </c>
      <c r="F76" s="86">
        <f t="shared" si="8"/>
        <v>0</v>
      </c>
      <c r="G76" s="85">
        <f t="shared" si="8"/>
        <v>0</v>
      </c>
      <c r="H76" s="85">
        <f t="shared" si="8"/>
        <v>0</v>
      </c>
      <c r="I76" s="85"/>
      <c r="J76" s="85"/>
      <c r="K76" s="85"/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f>E76+F76+G76+H76+I76+J76+K76+L76+M76</f>
        <v>0</v>
      </c>
      <c r="R76" s="100" t="s">
        <v>80</v>
      </c>
      <c r="S76" s="100" t="s">
        <v>81</v>
      </c>
    </row>
    <row r="77" spans="1:19" ht="60" customHeight="1" x14ac:dyDescent="0.25">
      <c r="A77" s="107"/>
      <c r="B77" s="98"/>
      <c r="C77" s="99"/>
      <c r="D77" s="85" t="s">
        <v>22</v>
      </c>
      <c r="E77" s="85">
        <f t="shared" si="8"/>
        <v>166.89999999999998</v>
      </c>
      <c r="F77" s="86">
        <f t="shared" si="8"/>
        <v>212.8</v>
      </c>
      <c r="G77" s="85">
        <f t="shared" si="8"/>
        <v>614.6</v>
      </c>
      <c r="H77" s="85">
        <f t="shared" si="8"/>
        <v>0</v>
      </c>
      <c r="I77" s="85"/>
      <c r="J77" s="85"/>
      <c r="K77" s="85"/>
      <c r="L77" s="85">
        <v>0</v>
      </c>
      <c r="M77" s="85">
        <f>M80+M83+M86+M89</f>
        <v>998.9</v>
      </c>
      <c r="N77" s="85">
        <v>0</v>
      </c>
      <c r="O77" s="85">
        <v>0</v>
      </c>
      <c r="P77" s="85">
        <v>0</v>
      </c>
      <c r="Q77" s="85">
        <f>SUM(E77:P77)</f>
        <v>1993.1999999999998</v>
      </c>
      <c r="R77" s="100"/>
      <c r="S77" s="100"/>
    </row>
    <row r="78" spans="1:19" ht="69.75" customHeight="1" x14ac:dyDescent="0.25">
      <c r="A78" s="107"/>
      <c r="B78" s="98"/>
      <c r="C78" s="99"/>
      <c r="D78" s="85" t="s">
        <v>17</v>
      </c>
      <c r="E78" s="85">
        <f>SUM(E81,E84,E87,E90)</f>
        <v>2148.6</v>
      </c>
      <c r="F78" s="86">
        <f>SUM(F81,F84,F87,F90,)</f>
        <v>5914.4</v>
      </c>
      <c r="G78" s="85">
        <f>SUM(G81,G84,G87,G90)</f>
        <v>5761.4</v>
      </c>
      <c r="H78" s="85">
        <f>SUM(H81,H84,H87,H90)</f>
        <v>6035.3</v>
      </c>
      <c r="I78" s="85">
        <f>I81+I84</f>
        <v>0</v>
      </c>
      <c r="J78" s="85">
        <f>J81+J84</f>
        <v>0</v>
      </c>
      <c r="K78" s="85">
        <f>K81+K84</f>
        <v>0</v>
      </c>
      <c r="L78" s="85">
        <f>SUM(L81,L84,L87,L90)</f>
        <v>8383</v>
      </c>
      <c r="M78" s="85">
        <f>M81+M84+M87+M90</f>
        <v>6053.0999999999995</v>
      </c>
      <c r="N78" s="85">
        <f>N81+N84+N87+N90</f>
        <v>7621.7</v>
      </c>
      <c r="O78" s="85">
        <f>O81+O84+O86</f>
        <v>7254.6</v>
      </c>
      <c r="P78" s="85">
        <f>P81+P84</f>
        <v>7258</v>
      </c>
      <c r="Q78" s="85">
        <f>SUM(E78:P78)</f>
        <v>56430.1</v>
      </c>
      <c r="R78" s="100"/>
      <c r="S78" s="100"/>
    </row>
    <row r="79" spans="1:19" ht="31.5" customHeight="1" x14ac:dyDescent="0.25">
      <c r="A79" s="97" t="s">
        <v>82</v>
      </c>
      <c r="B79" s="101" t="s">
        <v>83</v>
      </c>
      <c r="C79" s="99" t="s">
        <v>12</v>
      </c>
      <c r="D79" s="85" t="s">
        <v>13</v>
      </c>
      <c r="E79" s="85">
        <v>0</v>
      </c>
      <c r="F79" s="86">
        <v>0</v>
      </c>
      <c r="G79" s="85">
        <v>0</v>
      </c>
      <c r="H79" s="85">
        <v>0</v>
      </c>
      <c r="I79" s="85">
        <v>0</v>
      </c>
      <c r="J79" s="85">
        <v>0</v>
      </c>
      <c r="K79" s="85"/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f>E79+F79+G79+H79+I79+J79+K79+L79+M79</f>
        <v>0</v>
      </c>
      <c r="R79" s="100"/>
      <c r="S79" s="100"/>
    </row>
    <row r="80" spans="1:19" ht="33.6" customHeight="1" x14ac:dyDescent="0.25">
      <c r="A80" s="97"/>
      <c r="B80" s="101"/>
      <c r="C80" s="99"/>
      <c r="D80" s="85" t="s">
        <v>22</v>
      </c>
      <c r="E80" s="85">
        <v>0</v>
      </c>
      <c r="F80" s="86">
        <v>212.8</v>
      </c>
      <c r="G80" s="85">
        <v>614.6</v>
      </c>
      <c r="H80" s="85">
        <v>0</v>
      </c>
      <c r="I80" s="85">
        <v>0</v>
      </c>
      <c r="J80" s="85">
        <v>0</v>
      </c>
      <c r="K80" s="85"/>
      <c r="L80" s="85">
        <v>0</v>
      </c>
      <c r="M80" s="85">
        <v>998.9</v>
      </c>
      <c r="N80" s="85">
        <v>0</v>
      </c>
      <c r="O80" s="85">
        <v>0</v>
      </c>
      <c r="P80" s="85">
        <v>0</v>
      </c>
      <c r="Q80" s="85">
        <f>E80+F80+G80+H80+I80+J80+K80+L80+M80</f>
        <v>1826.3000000000002</v>
      </c>
      <c r="R80" s="100"/>
      <c r="S80" s="100"/>
    </row>
    <row r="81" spans="1:19" ht="30.75" customHeight="1" x14ac:dyDescent="0.25">
      <c r="A81" s="97"/>
      <c r="B81" s="101"/>
      <c r="C81" s="99"/>
      <c r="D81" s="85" t="s">
        <v>17</v>
      </c>
      <c r="E81" s="85">
        <v>2144.6999999999998</v>
      </c>
      <c r="F81" s="86">
        <v>5071</v>
      </c>
      <c r="G81" s="85">
        <v>5708.2</v>
      </c>
      <c r="H81" s="85">
        <v>5540.2</v>
      </c>
      <c r="I81" s="85">
        <v>0</v>
      </c>
      <c r="J81" s="85">
        <v>0</v>
      </c>
      <c r="K81" s="85"/>
      <c r="L81" s="85">
        <v>6907.2</v>
      </c>
      <c r="M81" s="85">
        <v>5679.4</v>
      </c>
      <c r="N81" s="85">
        <v>7106.3</v>
      </c>
      <c r="O81" s="85">
        <v>7254.6</v>
      </c>
      <c r="P81" s="85">
        <v>7258</v>
      </c>
      <c r="Q81" s="85">
        <f>SUM(E81:P81)</f>
        <v>52669.599999999999</v>
      </c>
      <c r="R81" s="100"/>
      <c r="S81" s="100"/>
    </row>
    <row r="82" spans="1:19" ht="33.6" customHeight="1" x14ac:dyDescent="0.25">
      <c r="A82" s="97" t="s">
        <v>84</v>
      </c>
      <c r="B82" s="101" t="s">
        <v>85</v>
      </c>
      <c r="C82" s="99" t="s">
        <v>12</v>
      </c>
      <c r="D82" s="85" t="s">
        <v>13</v>
      </c>
      <c r="E82" s="85">
        <v>0</v>
      </c>
      <c r="F82" s="86">
        <v>0</v>
      </c>
      <c r="G82" s="85">
        <v>0</v>
      </c>
      <c r="H82" s="85">
        <v>0</v>
      </c>
      <c r="I82" s="85">
        <v>0</v>
      </c>
      <c r="J82" s="85">
        <v>0</v>
      </c>
      <c r="K82" s="85"/>
      <c r="L82" s="85">
        <v>0</v>
      </c>
      <c r="M82" s="85">
        <v>0</v>
      </c>
      <c r="N82" s="85">
        <v>0</v>
      </c>
      <c r="O82" s="85">
        <v>0</v>
      </c>
      <c r="P82" s="85">
        <v>0</v>
      </c>
      <c r="Q82" s="85">
        <f>E82+F82+G82+H82+I82+J82+K82+L82+M82</f>
        <v>0</v>
      </c>
      <c r="R82" s="100"/>
      <c r="S82" s="100"/>
    </row>
    <row r="83" spans="1:19" ht="34.9" customHeight="1" x14ac:dyDescent="0.25">
      <c r="A83" s="97"/>
      <c r="B83" s="101"/>
      <c r="C83" s="99"/>
      <c r="D83" s="85" t="s">
        <v>38</v>
      </c>
      <c r="E83" s="85">
        <v>0</v>
      </c>
      <c r="F83" s="86">
        <v>0</v>
      </c>
      <c r="G83" s="85">
        <v>0</v>
      </c>
      <c r="H83" s="85">
        <v>0</v>
      </c>
      <c r="I83" s="85">
        <v>0</v>
      </c>
      <c r="J83" s="85">
        <v>0</v>
      </c>
      <c r="K83" s="85"/>
      <c r="L83" s="85">
        <v>0</v>
      </c>
      <c r="M83" s="85">
        <v>0</v>
      </c>
      <c r="N83" s="85">
        <v>0</v>
      </c>
      <c r="O83" s="85">
        <v>0</v>
      </c>
      <c r="P83" s="85">
        <v>0</v>
      </c>
      <c r="Q83" s="85">
        <f>E83+F83+G83+H83+I83+J83+K83+L83+M83</f>
        <v>0</v>
      </c>
      <c r="R83" s="100"/>
      <c r="S83" s="100"/>
    </row>
    <row r="84" spans="1:19" ht="44.25" customHeight="1" x14ac:dyDescent="0.25">
      <c r="A84" s="97"/>
      <c r="B84" s="101"/>
      <c r="C84" s="99"/>
      <c r="D84" s="85" t="s">
        <v>23</v>
      </c>
      <c r="E84" s="85">
        <v>0</v>
      </c>
      <c r="F84" s="86">
        <v>843.4</v>
      </c>
      <c r="G84" s="85">
        <v>53.2</v>
      </c>
      <c r="H84" s="85">
        <v>495.1</v>
      </c>
      <c r="I84" s="85">
        <v>0</v>
      </c>
      <c r="J84" s="85">
        <v>0</v>
      </c>
      <c r="K84" s="85"/>
      <c r="L84" s="85">
        <v>1475.8</v>
      </c>
      <c r="M84" s="85">
        <v>373.7</v>
      </c>
      <c r="N84" s="85">
        <v>515.4</v>
      </c>
      <c r="O84" s="85">
        <v>0</v>
      </c>
      <c r="P84" s="85">
        <v>0</v>
      </c>
      <c r="Q84" s="85">
        <f>SUM(F84,G84,H84,E84,L84,M84,N84,O84)</f>
        <v>3756.6</v>
      </c>
      <c r="R84" s="100"/>
      <c r="S84" s="100"/>
    </row>
    <row r="85" spans="1:19" ht="29.85" customHeight="1" x14ac:dyDescent="0.25">
      <c r="A85" s="97" t="s">
        <v>86</v>
      </c>
      <c r="B85" s="101" t="s">
        <v>28</v>
      </c>
      <c r="C85" s="99" t="s">
        <v>12</v>
      </c>
      <c r="D85" s="85" t="s">
        <v>13</v>
      </c>
      <c r="E85" s="85">
        <v>0</v>
      </c>
      <c r="F85" s="86">
        <v>0</v>
      </c>
      <c r="G85" s="85">
        <v>0</v>
      </c>
      <c r="H85" s="85">
        <v>0</v>
      </c>
      <c r="I85" s="85">
        <v>0</v>
      </c>
      <c r="J85" s="85">
        <v>0</v>
      </c>
      <c r="K85" s="85"/>
      <c r="L85" s="85">
        <v>0</v>
      </c>
      <c r="M85" s="85">
        <v>0</v>
      </c>
      <c r="N85" s="85">
        <v>0</v>
      </c>
      <c r="O85" s="85">
        <v>0</v>
      </c>
      <c r="P85" s="85">
        <v>0</v>
      </c>
      <c r="Q85" s="85">
        <f t="shared" ref="Q85:Q91" si="9">E85+F85+G85+H85+I85+J85+K85+L85+M85</f>
        <v>0</v>
      </c>
      <c r="R85" s="100"/>
      <c r="S85" s="100"/>
    </row>
    <row r="86" spans="1:19" ht="33.6" customHeight="1" x14ac:dyDescent="0.25">
      <c r="A86" s="97"/>
      <c r="B86" s="101"/>
      <c r="C86" s="99"/>
      <c r="D86" s="85" t="s">
        <v>22</v>
      </c>
      <c r="E86" s="85">
        <v>72.3</v>
      </c>
      <c r="F86" s="86">
        <v>0</v>
      </c>
      <c r="G86" s="85">
        <v>0</v>
      </c>
      <c r="H86" s="85">
        <v>0</v>
      </c>
      <c r="I86" s="85">
        <v>0</v>
      </c>
      <c r="J86" s="85">
        <v>0</v>
      </c>
      <c r="K86" s="85"/>
      <c r="L86" s="85">
        <v>0</v>
      </c>
      <c r="M86" s="85">
        <v>0</v>
      </c>
      <c r="N86" s="85">
        <v>0</v>
      </c>
      <c r="O86" s="85">
        <v>0</v>
      </c>
      <c r="P86" s="85">
        <v>0</v>
      </c>
      <c r="Q86" s="85">
        <f t="shared" si="9"/>
        <v>72.3</v>
      </c>
      <c r="R86" s="100"/>
      <c r="S86" s="100"/>
    </row>
    <row r="87" spans="1:19" ht="33.6" customHeight="1" x14ac:dyDescent="0.25">
      <c r="A87" s="97"/>
      <c r="B87" s="101"/>
      <c r="C87" s="99"/>
      <c r="D87" s="85" t="s">
        <v>39</v>
      </c>
      <c r="E87" s="85">
        <v>0</v>
      </c>
      <c r="F87" s="86">
        <v>0</v>
      </c>
      <c r="G87" s="85">
        <v>0</v>
      </c>
      <c r="H87" s="85">
        <v>0</v>
      </c>
      <c r="I87" s="85">
        <v>0</v>
      </c>
      <c r="J87" s="85">
        <v>0</v>
      </c>
      <c r="K87" s="85"/>
      <c r="L87" s="85">
        <v>0</v>
      </c>
      <c r="M87" s="85">
        <v>0</v>
      </c>
      <c r="N87" s="85">
        <v>0</v>
      </c>
      <c r="O87" s="85">
        <v>0</v>
      </c>
      <c r="P87" s="85">
        <v>0</v>
      </c>
      <c r="Q87" s="85">
        <f t="shared" si="9"/>
        <v>0</v>
      </c>
      <c r="R87" s="100"/>
      <c r="S87" s="100"/>
    </row>
    <row r="88" spans="1:19" ht="33.6" customHeight="1" x14ac:dyDescent="0.25">
      <c r="A88" s="97" t="s">
        <v>87</v>
      </c>
      <c r="B88" s="101" t="s">
        <v>31</v>
      </c>
      <c r="C88" s="99" t="s">
        <v>12</v>
      </c>
      <c r="D88" s="85" t="s">
        <v>13</v>
      </c>
      <c r="E88" s="85">
        <v>0</v>
      </c>
      <c r="F88" s="86">
        <v>0</v>
      </c>
      <c r="G88" s="85">
        <v>0</v>
      </c>
      <c r="H88" s="85">
        <v>0</v>
      </c>
      <c r="I88" s="85">
        <v>0</v>
      </c>
      <c r="J88" s="85">
        <v>0</v>
      </c>
      <c r="K88" s="85"/>
      <c r="L88" s="85">
        <v>0</v>
      </c>
      <c r="M88" s="85">
        <v>0</v>
      </c>
      <c r="N88" s="85">
        <v>0</v>
      </c>
      <c r="O88" s="85">
        <v>0</v>
      </c>
      <c r="P88" s="85">
        <v>0</v>
      </c>
      <c r="Q88" s="85">
        <f t="shared" si="9"/>
        <v>0</v>
      </c>
      <c r="R88" s="108" t="s">
        <v>88</v>
      </c>
      <c r="S88" s="100" t="s">
        <v>89</v>
      </c>
    </row>
    <row r="89" spans="1:19" ht="32.25" customHeight="1" x14ac:dyDescent="0.25">
      <c r="A89" s="97"/>
      <c r="B89" s="101"/>
      <c r="C89" s="99"/>
      <c r="D89" s="85" t="s">
        <v>22</v>
      </c>
      <c r="E89" s="85">
        <v>94.6</v>
      </c>
      <c r="F89" s="86">
        <v>0</v>
      </c>
      <c r="G89" s="85">
        <v>0</v>
      </c>
      <c r="H89" s="85">
        <v>0</v>
      </c>
      <c r="I89" s="85">
        <v>0</v>
      </c>
      <c r="J89" s="85">
        <v>0</v>
      </c>
      <c r="K89" s="85"/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85">
        <f t="shared" si="9"/>
        <v>94.6</v>
      </c>
      <c r="R89" s="108"/>
      <c r="S89" s="100"/>
    </row>
    <row r="90" spans="1:19" ht="29.85" customHeight="1" x14ac:dyDescent="0.25">
      <c r="A90" s="97"/>
      <c r="B90" s="101"/>
      <c r="C90" s="99"/>
      <c r="D90" s="85" t="s">
        <v>39</v>
      </c>
      <c r="E90" s="85">
        <v>3.9</v>
      </c>
      <c r="F90" s="86">
        <v>0</v>
      </c>
      <c r="G90" s="85">
        <v>0</v>
      </c>
      <c r="H90" s="85">
        <v>0</v>
      </c>
      <c r="I90" s="85">
        <v>0</v>
      </c>
      <c r="J90" s="85">
        <v>0</v>
      </c>
      <c r="K90" s="85"/>
      <c r="L90" s="85">
        <v>0</v>
      </c>
      <c r="M90" s="85">
        <v>0</v>
      </c>
      <c r="N90" s="85">
        <v>0</v>
      </c>
      <c r="O90" s="85">
        <v>0</v>
      </c>
      <c r="P90" s="85">
        <v>0</v>
      </c>
      <c r="Q90" s="85">
        <f t="shared" si="9"/>
        <v>3.9</v>
      </c>
      <c r="R90" s="108"/>
      <c r="S90" s="100"/>
    </row>
    <row r="91" spans="1:19" ht="36" customHeight="1" x14ac:dyDescent="0.25">
      <c r="A91" s="99" t="s">
        <v>90</v>
      </c>
      <c r="B91" s="105" t="s">
        <v>199</v>
      </c>
      <c r="C91" s="99" t="s">
        <v>12</v>
      </c>
      <c r="D91" s="85" t="s">
        <v>13</v>
      </c>
      <c r="E91" s="85">
        <f t="shared" ref="E91:K92" si="10">E94</f>
        <v>0</v>
      </c>
      <c r="F91" s="86">
        <f t="shared" si="10"/>
        <v>0</v>
      </c>
      <c r="G91" s="85">
        <f t="shared" si="10"/>
        <v>0</v>
      </c>
      <c r="H91" s="85">
        <f t="shared" si="10"/>
        <v>0</v>
      </c>
      <c r="I91" s="85">
        <f t="shared" si="10"/>
        <v>0</v>
      </c>
      <c r="J91" s="85">
        <f t="shared" si="10"/>
        <v>0</v>
      </c>
      <c r="K91" s="85">
        <f t="shared" si="10"/>
        <v>0</v>
      </c>
      <c r="L91" s="85">
        <v>0</v>
      </c>
      <c r="M91" s="85">
        <f>M94</f>
        <v>0</v>
      </c>
      <c r="N91" s="85">
        <v>0</v>
      </c>
      <c r="O91" s="85">
        <v>0</v>
      </c>
      <c r="P91" s="85">
        <v>0</v>
      </c>
      <c r="Q91" s="85">
        <f t="shared" si="9"/>
        <v>0</v>
      </c>
      <c r="R91" s="100" t="s">
        <v>14</v>
      </c>
      <c r="S91" s="100" t="s">
        <v>91</v>
      </c>
    </row>
    <row r="92" spans="1:19" ht="47.1" customHeight="1" x14ac:dyDescent="0.25">
      <c r="A92" s="99"/>
      <c r="B92" s="105"/>
      <c r="C92" s="99"/>
      <c r="D92" s="85" t="s">
        <v>43</v>
      </c>
      <c r="E92" s="85">
        <f t="shared" si="10"/>
        <v>0</v>
      </c>
      <c r="F92" s="86">
        <f t="shared" si="10"/>
        <v>125</v>
      </c>
      <c r="G92" s="85">
        <f t="shared" si="10"/>
        <v>50</v>
      </c>
      <c r="H92" s="85">
        <f t="shared" si="10"/>
        <v>0</v>
      </c>
      <c r="I92" s="85">
        <f t="shared" si="10"/>
        <v>0</v>
      </c>
      <c r="J92" s="85">
        <f t="shared" si="10"/>
        <v>0</v>
      </c>
      <c r="K92" s="85">
        <f t="shared" si="10"/>
        <v>0</v>
      </c>
      <c r="L92" s="85">
        <v>400</v>
      </c>
      <c r="M92" s="85">
        <f>M95</f>
        <v>70</v>
      </c>
      <c r="N92" s="85">
        <f>N95</f>
        <v>0</v>
      </c>
      <c r="O92" s="85">
        <f>O95</f>
        <v>0</v>
      </c>
      <c r="P92" s="85">
        <v>0</v>
      </c>
      <c r="Q92" s="85">
        <f>SUM(E92:P92)</f>
        <v>645</v>
      </c>
      <c r="R92" s="100"/>
      <c r="S92" s="100"/>
    </row>
    <row r="93" spans="1:19" ht="68.25" customHeight="1" x14ac:dyDescent="0.25">
      <c r="A93" s="99"/>
      <c r="B93" s="105"/>
      <c r="C93" s="99"/>
      <c r="D93" s="85" t="s">
        <v>39</v>
      </c>
      <c r="E93" s="85">
        <f>E96</f>
        <v>0</v>
      </c>
      <c r="F93" s="86">
        <f>F96</f>
        <v>0</v>
      </c>
      <c r="G93" s="85">
        <f>G96</f>
        <v>0</v>
      </c>
      <c r="H93" s="85">
        <v>20.3</v>
      </c>
      <c r="I93" s="85">
        <f>I96</f>
        <v>0</v>
      </c>
      <c r="J93" s="85">
        <f>J96</f>
        <v>0</v>
      </c>
      <c r="K93" s="85">
        <f>K96</f>
        <v>0</v>
      </c>
      <c r="L93" s="85">
        <v>267.39999999999998</v>
      </c>
      <c r="M93" s="85">
        <v>0</v>
      </c>
      <c r="N93" s="85">
        <v>0</v>
      </c>
      <c r="O93" s="85">
        <v>0</v>
      </c>
      <c r="P93" s="85">
        <v>0</v>
      </c>
      <c r="Q93" s="85">
        <f>SUM(E93:P93)</f>
        <v>287.7</v>
      </c>
      <c r="R93" s="100"/>
      <c r="S93" s="100"/>
    </row>
    <row r="94" spans="1:19" ht="53.65" customHeight="1" x14ac:dyDescent="0.25">
      <c r="A94" s="109" t="s">
        <v>92</v>
      </c>
      <c r="B94" s="106" t="s">
        <v>37</v>
      </c>
      <c r="C94" s="99" t="s">
        <v>12</v>
      </c>
      <c r="D94" s="85" t="s">
        <v>13</v>
      </c>
      <c r="E94" s="85">
        <v>0</v>
      </c>
      <c r="F94" s="86">
        <v>0</v>
      </c>
      <c r="G94" s="85">
        <v>0</v>
      </c>
      <c r="H94" s="85">
        <v>0</v>
      </c>
      <c r="I94" s="85">
        <v>0</v>
      </c>
      <c r="J94" s="85">
        <v>0</v>
      </c>
      <c r="K94" s="85"/>
      <c r="L94" s="85">
        <v>0</v>
      </c>
      <c r="M94" s="85">
        <v>0</v>
      </c>
      <c r="N94" s="85">
        <v>0</v>
      </c>
      <c r="O94" s="85">
        <v>0</v>
      </c>
      <c r="P94" s="85">
        <v>0</v>
      </c>
      <c r="Q94" s="85">
        <f t="shared" ref="Q94:Q116" si="11">E94+F94+G94+H94+I94+J94+K94+L94+M94</f>
        <v>0</v>
      </c>
      <c r="R94" s="100" t="s">
        <v>14</v>
      </c>
      <c r="S94" s="100"/>
    </row>
    <row r="95" spans="1:19" ht="64.7" customHeight="1" x14ac:dyDescent="0.25">
      <c r="A95" s="109"/>
      <c r="B95" s="106"/>
      <c r="C95" s="99"/>
      <c r="D95" s="85" t="s">
        <v>22</v>
      </c>
      <c r="E95" s="85">
        <v>0</v>
      </c>
      <c r="F95" s="86">
        <v>125</v>
      </c>
      <c r="G95" s="85">
        <v>50</v>
      </c>
      <c r="H95" s="85">
        <v>0</v>
      </c>
      <c r="I95" s="85">
        <v>0</v>
      </c>
      <c r="J95" s="85">
        <v>0</v>
      </c>
      <c r="K95" s="85"/>
      <c r="L95" s="85">
        <v>400</v>
      </c>
      <c r="M95" s="85">
        <v>70</v>
      </c>
      <c r="N95" s="85">
        <v>0</v>
      </c>
      <c r="O95" s="85">
        <v>0</v>
      </c>
      <c r="P95" s="85">
        <v>0</v>
      </c>
      <c r="Q95" s="85">
        <f t="shared" si="11"/>
        <v>645</v>
      </c>
      <c r="R95" s="100"/>
      <c r="S95" s="100"/>
    </row>
    <row r="96" spans="1:19" ht="51" customHeight="1" x14ac:dyDescent="0.25">
      <c r="A96" s="109"/>
      <c r="B96" s="106"/>
      <c r="C96" s="99"/>
      <c r="D96" s="85" t="s">
        <v>17</v>
      </c>
      <c r="E96" s="85">
        <v>0</v>
      </c>
      <c r="F96" s="86">
        <v>0</v>
      </c>
      <c r="G96" s="85">
        <v>0</v>
      </c>
      <c r="H96" s="85">
        <v>20.3</v>
      </c>
      <c r="I96" s="85">
        <v>0</v>
      </c>
      <c r="J96" s="85">
        <v>0</v>
      </c>
      <c r="K96" s="85"/>
      <c r="L96" s="85">
        <v>267.39999999999998</v>
      </c>
      <c r="M96" s="85">
        <v>0</v>
      </c>
      <c r="N96" s="85">
        <v>0</v>
      </c>
      <c r="O96" s="85">
        <v>0</v>
      </c>
      <c r="P96" s="85">
        <v>0</v>
      </c>
      <c r="Q96" s="85">
        <f t="shared" si="11"/>
        <v>287.7</v>
      </c>
      <c r="R96" s="100"/>
      <c r="S96" s="100"/>
    </row>
    <row r="97" spans="1:19" ht="42" customHeight="1" x14ac:dyDescent="0.25">
      <c r="A97" s="109" t="s">
        <v>93</v>
      </c>
      <c r="B97" s="98" t="s">
        <v>200</v>
      </c>
      <c r="C97" s="99" t="s">
        <v>12</v>
      </c>
      <c r="D97" s="85" t="s">
        <v>13</v>
      </c>
      <c r="E97" s="85">
        <f t="shared" ref="E97:K99" si="12">E100</f>
        <v>0</v>
      </c>
      <c r="F97" s="86">
        <f t="shared" si="12"/>
        <v>0</v>
      </c>
      <c r="G97" s="85">
        <f t="shared" si="12"/>
        <v>0</v>
      </c>
      <c r="H97" s="85">
        <f t="shared" si="12"/>
        <v>0</v>
      </c>
      <c r="I97" s="85">
        <f t="shared" si="12"/>
        <v>0</v>
      </c>
      <c r="J97" s="85">
        <f t="shared" si="12"/>
        <v>0</v>
      </c>
      <c r="K97" s="85">
        <f t="shared" si="12"/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f t="shared" si="11"/>
        <v>0</v>
      </c>
      <c r="R97" s="100" t="s">
        <v>14</v>
      </c>
      <c r="S97" s="100" t="s">
        <v>94</v>
      </c>
    </row>
    <row r="98" spans="1:19" ht="46.5" customHeight="1" x14ac:dyDescent="0.25">
      <c r="A98" s="109"/>
      <c r="B98" s="98"/>
      <c r="C98" s="99"/>
      <c r="D98" s="85" t="s">
        <v>22</v>
      </c>
      <c r="E98" s="85">
        <f t="shared" si="12"/>
        <v>0</v>
      </c>
      <c r="F98" s="86">
        <f t="shared" si="12"/>
        <v>0</v>
      </c>
      <c r="G98" s="85">
        <f t="shared" si="12"/>
        <v>0</v>
      </c>
      <c r="H98" s="85">
        <f t="shared" si="12"/>
        <v>0</v>
      </c>
      <c r="I98" s="85">
        <f t="shared" si="12"/>
        <v>0</v>
      </c>
      <c r="J98" s="85">
        <f t="shared" si="12"/>
        <v>0</v>
      </c>
      <c r="K98" s="85">
        <f t="shared" si="12"/>
        <v>0</v>
      </c>
      <c r="L98" s="85">
        <v>0</v>
      </c>
      <c r="M98" s="85">
        <v>0</v>
      </c>
      <c r="N98" s="85">
        <v>0</v>
      </c>
      <c r="O98" s="85">
        <v>0</v>
      </c>
      <c r="P98" s="85">
        <v>0</v>
      </c>
      <c r="Q98" s="85">
        <f t="shared" si="11"/>
        <v>0</v>
      </c>
      <c r="R98" s="100"/>
      <c r="S98" s="100"/>
    </row>
    <row r="99" spans="1:19" ht="106.5" customHeight="1" x14ac:dyDescent="0.25">
      <c r="A99" s="109"/>
      <c r="B99" s="98"/>
      <c r="C99" s="99"/>
      <c r="D99" s="85" t="s">
        <v>17</v>
      </c>
      <c r="E99" s="85">
        <f t="shared" si="12"/>
        <v>0</v>
      </c>
      <c r="F99" s="86">
        <f t="shared" si="12"/>
        <v>144</v>
      </c>
      <c r="G99" s="85">
        <f t="shared" si="12"/>
        <v>0</v>
      </c>
      <c r="H99" s="85">
        <f t="shared" si="12"/>
        <v>0</v>
      </c>
      <c r="I99" s="85">
        <f t="shared" si="12"/>
        <v>0</v>
      </c>
      <c r="J99" s="85">
        <f t="shared" si="12"/>
        <v>0</v>
      </c>
      <c r="K99" s="85">
        <f t="shared" si="12"/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f t="shared" si="11"/>
        <v>144</v>
      </c>
      <c r="R99" s="100"/>
      <c r="S99" s="100"/>
    </row>
    <row r="100" spans="1:19" ht="45.95" customHeight="1" x14ac:dyDescent="0.25">
      <c r="A100" s="109" t="s">
        <v>95</v>
      </c>
      <c r="B100" s="106" t="s">
        <v>96</v>
      </c>
      <c r="C100" s="99" t="s">
        <v>12</v>
      </c>
      <c r="D100" s="85" t="s">
        <v>13</v>
      </c>
      <c r="E100" s="85">
        <v>0</v>
      </c>
      <c r="F100" s="86">
        <v>0</v>
      </c>
      <c r="G100" s="85">
        <v>0</v>
      </c>
      <c r="H100" s="85">
        <v>0</v>
      </c>
      <c r="I100" s="85">
        <v>0</v>
      </c>
      <c r="J100" s="85">
        <v>0</v>
      </c>
      <c r="K100" s="85"/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f t="shared" si="11"/>
        <v>0</v>
      </c>
      <c r="R100" s="100" t="s">
        <v>14</v>
      </c>
      <c r="S100" s="100"/>
    </row>
    <row r="101" spans="1:19" ht="52.15" customHeight="1" x14ac:dyDescent="0.25">
      <c r="A101" s="109"/>
      <c r="B101" s="106"/>
      <c r="C101" s="99"/>
      <c r="D101" s="85" t="s">
        <v>22</v>
      </c>
      <c r="E101" s="85">
        <v>0</v>
      </c>
      <c r="F101" s="86">
        <v>0</v>
      </c>
      <c r="G101" s="85">
        <v>0</v>
      </c>
      <c r="H101" s="85">
        <v>0</v>
      </c>
      <c r="I101" s="85">
        <v>0</v>
      </c>
      <c r="J101" s="85">
        <v>0</v>
      </c>
      <c r="K101" s="85"/>
      <c r="L101" s="85">
        <v>0</v>
      </c>
      <c r="M101" s="85">
        <v>0</v>
      </c>
      <c r="N101" s="85">
        <v>0</v>
      </c>
      <c r="O101" s="85">
        <v>0</v>
      </c>
      <c r="P101" s="85">
        <v>0</v>
      </c>
      <c r="Q101" s="85">
        <f t="shared" si="11"/>
        <v>0</v>
      </c>
      <c r="R101" s="100"/>
      <c r="S101" s="100"/>
    </row>
    <row r="102" spans="1:19" ht="97.5" customHeight="1" x14ac:dyDescent="0.25">
      <c r="A102" s="109"/>
      <c r="B102" s="106"/>
      <c r="C102" s="99"/>
      <c r="D102" s="85" t="s">
        <v>17</v>
      </c>
      <c r="E102" s="85">
        <v>0</v>
      </c>
      <c r="F102" s="86">
        <v>144</v>
      </c>
      <c r="G102" s="85">
        <v>0</v>
      </c>
      <c r="H102" s="85">
        <v>0</v>
      </c>
      <c r="I102" s="85">
        <v>0</v>
      </c>
      <c r="J102" s="85">
        <v>0</v>
      </c>
      <c r="K102" s="85"/>
      <c r="L102" s="85">
        <v>0</v>
      </c>
      <c r="M102" s="85">
        <v>0</v>
      </c>
      <c r="N102" s="85">
        <v>0</v>
      </c>
      <c r="O102" s="85">
        <v>0</v>
      </c>
      <c r="P102" s="85">
        <v>0</v>
      </c>
      <c r="Q102" s="85">
        <f t="shared" si="11"/>
        <v>144</v>
      </c>
      <c r="R102" s="100"/>
      <c r="S102" s="100"/>
    </row>
    <row r="103" spans="1:19" s="2" customFormat="1" ht="54" customHeight="1" x14ac:dyDescent="0.25">
      <c r="A103" s="109" t="s">
        <v>97</v>
      </c>
      <c r="B103" s="105" t="s">
        <v>201</v>
      </c>
      <c r="C103" s="99" t="s">
        <v>41</v>
      </c>
      <c r="D103" s="85" t="s">
        <v>13</v>
      </c>
      <c r="E103" s="85">
        <f t="shared" ref="E103:F105" si="13">E106+E109</f>
        <v>0</v>
      </c>
      <c r="F103" s="86">
        <f t="shared" si="13"/>
        <v>0</v>
      </c>
      <c r="G103" s="85">
        <f>G106+G109+G112</f>
        <v>0</v>
      </c>
      <c r="H103" s="85">
        <f>H106+H109+H112</f>
        <v>0</v>
      </c>
      <c r="I103" s="85"/>
      <c r="J103" s="85"/>
      <c r="K103" s="85"/>
      <c r="L103" s="85">
        <v>0</v>
      </c>
      <c r="M103" s="85">
        <v>0</v>
      </c>
      <c r="N103" s="85">
        <v>0</v>
      </c>
      <c r="O103" s="85">
        <v>0</v>
      </c>
      <c r="P103" s="85">
        <v>0</v>
      </c>
      <c r="Q103" s="85">
        <f t="shared" si="11"/>
        <v>0</v>
      </c>
      <c r="R103" s="100" t="s">
        <v>98</v>
      </c>
      <c r="S103" s="100" t="s">
        <v>99</v>
      </c>
    </row>
    <row r="104" spans="1:19" s="2" customFormat="1" ht="63" customHeight="1" x14ac:dyDescent="0.25">
      <c r="A104" s="109"/>
      <c r="B104" s="105"/>
      <c r="C104" s="99"/>
      <c r="D104" s="85" t="s">
        <v>22</v>
      </c>
      <c r="E104" s="85">
        <f t="shared" si="13"/>
        <v>0</v>
      </c>
      <c r="F104" s="86">
        <f t="shared" si="13"/>
        <v>0</v>
      </c>
      <c r="G104" s="85">
        <v>210000</v>
      </c>
      <c r="H104" s="85">
        <f>H107+H110+H113</f>
        <v>136364.4</v>
      </c>
      <c r="I104" s="85"/>
      <c r="J104" s="85"/>
      <c r="K104" s="85"/>
      <c r="L104" s="85">
        <v>0</v>
      </c>
      <c r="M104" s="85">
        <v>0</v>
      </c>
      <c r="N104" s="85">
        <v>0</v>
      </c>
      <c r="O104" s="85">
        <v>0</v>
      </c>
      <c r="P104" s="85">
        <v>0</v>
      </c>
      <c r="Q104" s="85">
        <f t="shared" si="11"/>
        <v>346364.4</v>
      </c>
      <c r="R104" s="100"/>
      <c r="S104" s="100"/>
    </row>
    <row r="105" spans="1:19" s="2" customFormat="1" ht="77.25" customHeight="1" x14ac:dyDescent="0.25">
      <c r="A105" s="109"/>
      <c r="B105" s="105"/>
      <c r="C105" s="99"/>
      <c r="D105" s="85" t="s">
        <v>17</v>
      </c>
      <c r="E105" s="85">
        <f t="shared" si="13"/>
        <v>0</v>
      </c>
      <c r="F105" s="86">
        <f t="shared" si="13"/>
        <v>0</v>
      </c>
      <c r="G105" s="85">
        <f>G108+G111+G114</f>
        <v>8609.9</v>
      </c>
      <c r="H105" s="85">
        <v>3626.8</v>
      </c>
      <c r="I105" s="85"/>
      <c r="J105" s="85"/>
      <c r="K105" s="85"/>
      <c r="L105" s="85">
        <v>1148</v>
      </c>
      <c r="M105" s="85">
        <v>0</v>
      </c>
      <c r="N105" s="85">
        <v>0</v>
      </c>
      <c r="O105" s="85">
        <v>0</v>
      </c>
      <c r="P105" s="85">
        <v>0</v>
      </c>
      <c r="Q105" s="85">
        <f t="shared" si="11"/>
        <v>13384.7</v>
      </c>
      <c r="R105" s="100"/>
      <c r="S105" s="100"/>
    </row>
    <row r="106" spans="1:19" ht="46.5" customHeight="1" x14ac:dyDescent="0.25">
      <c r="A106" s="110">
        <v>43845</v>
      </c>
      <c r="B106" s="111" t="s">
        <v>100</v>
      </c>
      <c r="C106" s="99" t="s">
        <v>41</v>
      </c>
      <c r="D106" s="85" t="s">
        <v>13</v>
      </c>
      <c r="E106" s="85">
        <v>0</v>
      </c>
      <c r="F106" s="86">
        <v>0</v>
      </c>
      <c r="G106" s="85">
        <v>0</v>
      </c>
      <c r="H106" s="85">
        <v>0</v>
      </c>
      <c r="I106" s="85"/>
      <c r="J106" s="85"/>
      <c r="K106" s="85"/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f t="shared" si="11"/>
        <v>0</v>
      </c>
      <c r="R106" s="100" t="s">
        <v>101</v>
      </c>
      <c r="S106" s="100" t="s">
        <v>102</v>
      </c>
    </row>
    <row r="107" spans="1:19" ht="98.25" customHeight="1" x14ac:dyDescent="0.25">
      <c r="A107" s="110"/>
      <c r="B107" s="111"/>
      <c r="C107" s="99"/>
      <c r="D107" s="85" t="s">
        <v>22</v>
      </c>
      <c r="E107" s="85">
        <v>0</v>
      </c>
      <c r="F107" s="86">
        <v>0</v>
      </c>
      <c r="G107" s="85">
        <v>0</v>
      </c>
      <c r="H107" s="85">
        <v>0</v>
      </c>
      <c r="I107" s="85"/>
      <c r="J107" s="85"/>
      <c r="K107" s="85"/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85">
        <f t="shared" si="11"/>
        <v>0</v>
      </c>
      <c r="R107" s="100"/>
      <c r="S107" s="100"/>
    </row>
    <row r="108" spans="1:19" ht="161.25" customHeight="1" x14ac:dyDescent="0.25">
      <c r="A108" s="110"/>
      <c r="B108" s="111"/>
      <c r="C108" s="99"/>
      <c r="D108" s="85" t="s">
        <v>17</v>
      </c>
      <c r="E108" s="85">
        <v>0</v>
      </c>
      <c r="F108" s="86">
        <v>0</v>
      </c>
      <c r="G108" s="85">
        <v>1052.2</v>
      </c>
      <c r="H108" s="85">
        <v>0</v>
      </c>
      <c r="I108" s="85"/>
      <c r="J108" s="85"/>
      <c r="K108" s="85"/>
      <c r="L108" s="85">
        <v>0</v>
      </c>
      <c r="M108" s="85">
        <v>0</v>
      </c>
      <c r="N108" s="85">
        <v>0</v>
      </c>
      <c r="O108" s="85">
        <v>0</v>
      </c>
      <c r="P108" s="85">
        <v>0</v>
      </c>
      <c r="Q108" s="85">
        <f t="shared" si="11"/>
        <v>1052.2</v>
      </c>
      <c r="R108" s="100"/>
      <c r="S108" s="100"/>
    </row>
    <row r="109" spans="1:19" ht="44.25" customHeight="1" x14ac:dyDescent="0.25">
      <c r="A109" s="109" t="s">
        <v>103</v>
      </c>
      <c r="B109" s="111" t="s">
        <v>104</v>
      </c>
      <c r="C109" s="99" t="s">
        <v>41</v>
      </c>
      <c r="D109" s="85" t="s">
        <v>13</v>
      </c>
      <c r="E109" s="85">
        <v>0</v>
      </c>
      <c r="F109" s="86">
        <v>0</v>
      </c>
      <c r="G109" s="85">
        <v>0</v>
      </c>
      <c r="H109" s="85">
        <v>0</v>
      </c>
      <c r="I109" s="85"/>
      <c r="J109" s="85"/>
      <c r="K109" s="85"/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85">
        <f t="shared" si="11"/>
        <v>0</v>
      </c>
      <c r="R109" s="100" t="s">
        <v>105</v>
      </c>
      <c r="S109" s="100" t="s">
        <v>106</v>
      </c>
    </row>
    <row r="110" spans="1:19" ht="51.75" customHeight="1" x14ac:dyDescent="0.25">
      <c r="A110" s="109"/>
      <c r="B110" s="111"/>
      <c r="C110" s="99"/>
      <c r="D110" s="85" t="s">
        <v>22</v>
      </c>
      <c r="E110" s="85">
        <v>0</v>
      </c>
      <c r="F110" s="86">
        <v>0</v>
      </c>
      <c r="G110" s="85">
        <v>0</v>
      </c>
      <c r="H110" s="85">
        <v>0</v>
      </c>
      <c r="I110" s="85"/>
      <c r="J110" s="85"/>
      <c r="K110" s="85"/>
      <c r="L110" s="85">
        <v>0</v>
      </c>
      <c r="M110" s="85">
        <v>0</v>
      </c>
      <c r="N110" s="85">
        <v>0</v>
      </c>
      <c r="O110" s="85">
        <v>0</v>
      </c>
      <c r="P110" s="85">
        <v>0</v>
      </c>
      <c r="Q110" s="85">
        <f t="shared" si="11"/>
        <v>0</v>
      </c>
      <c r="R110" s="100"/>
      <c r="S110" s="100"/>
    </row>
    <row r="111" spans="1:19" ht="36" customHeight="1" x14ac:dyDescent="0.25">
      <c r="A111" s="109"/>
      <c r="B111" s="111"/>
      <c r="C111" s="99"/>
      <c r="D111" s="85" t="s">
        <v>17</v>
      </c>
      <c r="E111" s="85">
        <v>0</v>
      </c>
      <c r="F111" s="86">
        <v>0</v>
      </c>
      <c r="G111" s="85">
        <v>7557.7</v>
      </c>
      <c r="H111" s="85">
        <v>0</v>
      </c>
      <c r="I111" s="85"/>
      <c r="J111" s="85"/>
      <c r="K111" s="85"/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f t="shared" si="11"/>
        <v>7557.7</v>
      </c>
      <c r="R111" s="100"/>
      <c r="S111" s="100"/>
    </row>
    <row r="112" spans="1:19" ht="47.25" customHeight="1" x14ac:dyDescent="0.25">
      <c r="A112" s="109" t="s">
        <v>107</v>
      </c>
      <c r="B112" s="111" t="s">
        <v>108</v>
      </c>
      <c r="C112" s="99" t="s">
        <v>12</v>
      </c>
      <c r="D112" s="85" t="s">
        <v>13</v>
      </c>
      <c r="E112" s="85">
        <v>0</v>
      </c>
      <c r="F112" s="85">
        <v>0</v>
      </c>
      <c r="G112" s="85">
        <v>0</v>
      </c>
      <c r="H112" s="85">
        <v>0</v>
      </c>
      <c r="I112" s="85"/>
      <c r="J112" s="85"/>
      <c r="K112" s="85"/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f t="shared" si="11"/>
        <v>0</v>
      </c>
      <c r="R112" s="100" t="s">
        <v>105</v>
      </c>
      <c r="S112" s="100" t="s">
        <v>99</v>
      </c>
    </row>
    <row r="113" spans="1:19" ht="52.5" customHeight="1" x14ac:dyDescent="0.25">
      <c r="A113" s="109"/>
      <c r="B113" s="111"/>
      <c r="C113" s="99"/>
      <c r="D113" s="85" t="s">
        <v>22</v>
      </c>
      <c r="E113" s="85">
        <v>0</v>
      </c>
      <c r="F113" s="85">
        <v>0</v>
      </c>
      <c r="G113" s="85">
        <v>210000</v>
      </c>
      <c r="H113" s="85">
        <v>136364.4</v>
      </c>
      <c r="I113" s="85"/>
      <c r="J113" s="85"/>
      <c r="K113" s="85"/>
      <c r="L113" s="85">
        <v>0</v>
      </c>
      <c r="M113" s="85">
        <v>0</v>
      </c>
      <c r="N113" s="85">
        <v>0</v>
      </c>
      <c r="O113" s="85">
        <v>0</v>
      </c>
      <c r="P113" s="85">
        <v>0</v>
      </c>
      <c r="Q113" s="85">
        <f t="shared" si="11"/>
        <v>346364.4</v>
      </c>
      <c r="R113" s="100"/>
      <c r="S113" s="100"/>
    </row>
    <row r="114" spans="1:19" ht="47.25" customHeight="1" x14ac:dyDescent="0.25">
      <c r="A114" s="109"/>
      <c r="B114" s="111"/>
      <c r="C114" s="99"/>
      <c r="D114" s="85" t="s">
        <v>17</v>
      </c>
      <c r="E114" s="85">
        <v>0</v>
      </c>
      <c r="F114" s="85">
        <v>0</v>
      </c>
      <c r="G114" s="85">
        <v>0</v>
      </c>
      <c r="H114" s="85">
        <v>3546.8</v>
      </c>
      <c r="I114" s="85"/>
      <c r="J114" s="85"/>
      <c r="K114" s="85"/>
      <c r="L114" s="85">
        <v>1148</v>
      </c>
      <c r="M114" s="85">
        <v>0</v>
      </c>
      <c r="N114" s="85">
        <v>0</v>
      </c>
      <c r="O114" s="85">
        <v>0</v>
      </c>
      <c r="P114" s="85">
        <v>0</v>
      </c>
      <c r="Q114" s="85">
        <f t="shared" si="11"/>
        <v>4694.8</v>
      </c>
      <c r="R114" s="100"/>
      <c r="S114" s="100"/>
    </row>
    <row r="115" spans="1:19" ht="60.75" customHeight="1" x14ac:dyDescent="0.25">
      <c r="A115" s="97" t="s">
        <v>109</v>
      </c>
      <c r="B115" s="112" t="s">
        <v>110</v>
      </c>
      <c r="C115" s="99" t="s">
        <v>111</v>
      </c>
      <c r="D115" s="85" t="s">
        <v>13</v>
      </c>
      <c r="E115" s="85">
        <v>0</v>
      </c>
      <c r="F115" s="85">
        <v>0</v>
      </c>
      <c r="G115" s="85">
        <v>0</v>
      </c>
      <c r="H115" s="85">
        <v>0</v>
      </c>
      <c r="I115" s="85"/>
      <c r="J115" s="85"/>
      <c r="K115" s="85"/>
      <c r="L115" s="85">
        <v>0</v>
      </c>
      <c r="M115" s="85">
        <v>0</v>
      </c>
      <c r="N115" s="85">
        <v>0</v>
      </c>
      <c r="O115" s="85">
        <v>0</v>
      </c>
      <c r="P115" s="85">
        <v>0</v>
      </c>
      <c r="Q115" s="85">
        <f t="shared" si="11"/>
        <v>0</v>
      </c>
      <c r="R115" s="100"/>
      <c r="S115" s="100"/>
    </row>
    <row r="116" spans="1:19" ht="60.75" customHeight="1" x14ac:dyDescent="0.25">
      <c r="A116" s="97"/>
      <c r="B116" s="112"/>
      <c r="C116" s="99"/>
      <c r="D116" s="85" t="s">
        <v>22</v>
      </c>
      <c r="E116" s="85">
        <v>0</v>
      </c>
      <c r="F116" s="85">
        <v>0</v>
      </c>
      <c r="G116" s="85">
        <v>0</v>
      </c>
      <c r="H116" s="85">
        <v>0</v>
      </c>
      <c r="I116" s="85"/>
      <c r="J116" s="85"/>
      <c r="K116" s="85"/>
      <c r="L116" s="85">
        <v>0</v>
      </c>
      <c r="M116" s="85">
        <v>0</v>
      </c>
      <c r="N116" s="85">
        <v>0</v>
      </c>
      <c r="O116" s="85">
        <v>0</v>
      </c>
      <c r="P116" s="85">
        <v>0</v>
      </c>
      <c r="Q116" s="85">
        <f t="shared" si="11"/>
        <v>0</v>
      </c>
      <c r="R116" s="100"/>
      <c r="S116" s="100"/>
    </row>
    <row r="117" spans="1:19" ht="84.75" customHeight="1" x14ac:dyDescent="0.25">
      <c r="A117" s="97"/>
      <c r="B117" s="112"/>
      <c r="C117" s="99"/>
      <c r="D117" s="85" t="s">
        <v>17</v>
      </c>
      <c r="E117" s="85">
        <v>0</v>
      </c>
      <c r="F117" s="85">
        <v>0</v>
      </c>
      <c r="G117" s="85">
        <v>0</v>
      </c>
      <c r="H117" s="85">
        <v>80</v>
      </c>
      <c r="I117" s="85"/>
      <c r="J117" s="85"/>
      <c r="K117" s="85"/>
      <c r="L117" s="85">
        <v>0</v>
      </c>
      <c r="M117" s="85">
        <v>0</v>
      </c>
      <c r="N117" s="85">
        <v>0</v>
      </c>
      <c r="O117" s="85">
        <v>0</v>
      </c>
      <c r="P117" s="85">
        <v>0</v>
      </c>
      <c r="Q117" s="85">
        <v>80</v>
      </c>
      <c r="R117" s="100"/>
      <c r="S117" s="100"/>
    </row>
    <row r="118" spans="1:19" s="3" customFormat="1" ht="43.5" customHeight="1" x14ac:dyDescent="0.25">
      <c r="A118" s="109" t="s">
        <v>112</v>
      </c>
      <c r="B118" s="113" t="s">
        <v>202</v>
      </c>
      <c r="C118" s="99" t="s">
        <v>111</v>
      </c>
      <c r="D118" s="85" t="s">
        <v>13</v>
      </c>
      <c r="E118" s="85">
        <v>0</v>
      </c>
      <c r="F118" s="85">
        <v>0</v>
      </c>
      <c r="G118" s="85">
        <v>0</v>
      </c>
      <c r="H118" s="85">
        <v>0</v>
      </c>
      <c r="I118" s="85"/>
      <c r="J118" s="85"/>
      <c r="K118" s="85"/>
      <c r="L118" s="85">
        <v>0</v>
      </c>
      <c r="M118" s="85">
        <v>0</v>
      </c>
      <c r="N118" s="85">
        <f t="shared" ref="N118:O120" si="14">N121</f>
        <v>0</v>
      </c>
      <c r="O118" s="85">
        <f t="shared" si="14"/>
        <v>0</v>
      </c>
      <c r="P118" s="85">
        <v>0</v>
      </c>
      <c r="Q118" s="85">
        <v>0</v>
      </c>
      <c r="R118" s="100" t="s">
        <v>113</v>
      </c>
      <c r="S118" s="100" t="s">
        <v>114</v>
      </c>
    </row>
    <row r="119" spans="1:19" s="3" customFormat="1" ht="38.25" customHeight="1" x14ac:dyDescent="0.25">
      <c r="A119" s="109"/>
      <c r="B119" s="113"/>
      <c r="C119" s="99"/>
      <c r="D119" s="85" t="s">
        <v>22</v>
      </c>
      <c r="E119" s="85">
        <v>0</v>
      </c>
      <c r="F119" s="85">
        <v>0</v>
      </c>
      <c r="G119" s="85">
        <v>0</v>
      </c>
      <c r="H119" s="85">
        <v>287125</v>
      </c>
      <c r="I119" s="85"/>
      <c r="J119" s="85"/>
      <c r="K119" s="85"/>
      <c r="L119" s="85">
        <v>287125</v>
      </c>
      <c r="M119" s="85">
        <v>142925.1</v>
      </c>
      <c r="N119" s="85">
        <f t="shared" si="14"/>
        <v>0</v>
      </c>
      <c r="O119" s="85">
        <f t="shared" si="14"/>
        <v>0</v>
      </c>
      <c r="P119" s="85">
        <v>0</v>
      </c>
      <c r="Q119" s="85">
        <f>SUM(E119:P119)</f>
        <v>717175.1</v>
      </c>
      <c r="R119" s="100"/>
      <c r="S119" s="100"/>
    </row>
    <row r="120" spans="1:19" s="3" customFormat="1" ht="34.5" customHeight="1" x14ac:dyDescent="0.25">
      <c r="A120" s="109"/>
      <c r="B120" s="113"/>
      <c r="C120" s="99"/>
      <c r="D120" s="85" t="s">
        <v>17</v>
      </c>
      <c r="E120" s="85">
        <v>0</v>
      </c>
      <c r="F120" s="85">
        <v>0</v>
      </c>
      <c r="G120" s="85">
        <v>0</v>
      </c>
      <c r="H120" s="85">
        <v>0</v>
      </c>
      <c r="I120" s="85"/>
      <c r="J120" s="85"/>
      <c r="K120" s="85"/>
      <c r="L120" s="85">
        <v>0</v>
      </c>
      <c r="M120" s="85">
        <v>79.3</v>
      </c>
      <c r="N120" s="85">
        <f t="shared" si="14"/>
        <v>0</v>
      </c>
      <c r="O120" s="85">
        <f t="shared" si="14"/>
        <v>0</v>
      </c>
      <c r="P120" s="85">
        <v>0</v>
      </c>
      <c r="Q120" s="85">
        <f>SUM(E120:N120)</f>
        <v>79.3</v>
      </c>
      <c r="R120" s="100"/>
      <c r="S120" s="100"/>
    </row>
    <row r="121" spans="1:19" s="4" customFormat="1" ht="39" customHeight="1" x14ac:dyDescent="0.25">
      <c r="A121" s="97" t="s">
        <v>115</v>
      </c>
      <c r="B121" s="112" t="s">
        <v>116</v>
      </c>
      <c r="C121" s="99" t="s">
        <v>111</v>
      </c>
      <c r="D121" s="85" t="s">
        <v>13</v>
      </c>
      <c r="E121" s="85">
        <v>0</v>
      </c>
      <c r="F121" s="85">
        <v>0</v>
      </c>
      <c r="G121" s="85">
        <v>0</v>
      </c>
      <c r="H121" s="85">
        <v>0</v>
      </c>
      <c r="I121" s="85"/>
      <c r="J121" s="85"/>
      <c r="K121" s="85"/>
      <c r="L121" s="85">
        <v>0</v>
      </c>
      <c r="M121" s="85">
        <v>0</v>
      </c>
      <c r="N121" s="85">
        <v>0</v>
      </c>
      <c r="O121" s="85">
        <v>0</v>
      </c>
      <c r="P121" s="85">
        <v>0</v>
      </c>
      <c r="Q121" s="85">
        <f>SUM(E121:N121)</f>
        <v>0</v>
      </c>
      <c r="R121" s="100" t="s">
        <v>113</v>
      </c>
      <c r="S121" s="100"/>
    </row>
    <row r="122" spans="1:19" s="4" customFormat="1" ht="39.75" customHeight="1" x14ac:dyDescent="0.25">
      <c r="A122" s="97"/>
      <c r="B122" s="112"/>
      <c r="C122" s="99"/>
      <c r="D122" s="85" t="s">
        <v>22</v>
      </c>
      <c r="E122" s="85">
        <v>0</v>
      </c>
      <c r="F122" s="85">
        <v>0</v>
      </c>
      <c r="G122" s="85">
        <v>0</v>
      </c>
      <c r="H122" s="85">
        <v>287125</v>
      </c>
      <c r="I122" s="85"/>
      <c r="J122" s="85"/>
      <c r="K122" s="85"/>
      <c r="L122" s="85">
        <v>287125</v>
      </c>
      <c r="M122" s="85">
        <v>149925.1</v>
      </c>
      <c r="N122" s="85">
        <v>0</v>
      </c>
      <c r="O122" s="85">
        <v>0</v>
      </c>
      <c r="P122" s="85">
        <v>0</v>
      </c>
      <c r="Q122" s="85">
        <f>SUM(E122:N122)</f>
        <v>724175.1</v>
      </c>
      <c r="R122" s="100"/>
      <c r="S122" s="100"/>
    </row>
    <row r="123" spans="1:19" s="4" customFormat="1" ht="37.5" customHeight="1" x14ac:dyDescent="0.25">
      <c r="A123" s="97"/>
      <c r="B123" s="112"/>
      <c r="C123" s="99"/>
      <c r="D123" s="85" t="s">
        <v>17</v>
      </c>
      <c r="E123" s="85">
        <v>0</v>
      </c>
      <c r="F123" s="85">
        <v>0</v>
      </c>
      <c r="G123" s="85">
        <v>0</v>
      </c>
      <c r="H123" s="85">
        <v>0</v>
      </c>
      <c r="I123" s="85"/>
      <c r="J123" s="85"/>
      <c r="K123" s="85"/>
      <c r="L123" s="85">
        <v>0</v>
      </c>
      <c r="M123" s="85">
        <v>79.3</v>
      </c>
      <c r="N123" s="85">
        <v>0</v>
      </c>
      <c r="O123" s="85">
        <v>0</v>
      </c>
      <c r="P123" s="85">
        <v>0</v>
      </c>
      <c r="Q123" s="85">
        <f>M123+N123+O123</f>
        <v>79.3</v>
      </c>
      <c r="R123" s="100"/>
      <c r="S123" s="100"/>
    </row>
    <row r="124" spans="1:19" s="4" customFormat="1" ht="34.9" customHeight="1" x14ac:dyDescent="0.25">
      <c r="A124" s="97" t="s">
        <v>117</v>
      </c>
      <c r="B124" s="113" t="s">
        <v>203</v>
      </c>
      <c r="C124" s="99" t="s">
        <v>118</v>
      </c>
      <c r="D124" s="85" t="s">
        <v>13</v>
      </c>
      <c r="E124" s="85">
        <v>0</v>
      </c>
      <c r="F124" s="85">
        <v>0</v>
      </c>
      <c r="G124" s="85">
        <v>0</v>
      </c>
      <c r="H124" s="85">
        <v>0</v>
      </c>
      <c r="I124" s="85">
        <v>0</v>
      </c>
      <c r="J124" s="85">
        <v>0</v>
      </c>
      <c r="K124" s="85">
        <v>0</v>
      </c>
      <c r="L124" s="85">
        <v>0</v>
      </c>
      <c r="M124" s="85">
        <v>0</v>
      </c>
      <c r="N124" s="85">
        <v>0</v>
      </c>
      <c r="O124" s="85">
        <v>0</v>
      </c>
      <c r="P124" s="85">
        <v>0</v>
      </c>
      <c r="Q124" s="85">
        <v>0</v>
      </c>
      <c r="R124" s="100" t="s">
        <v>119</v>
      </c>
      <c r="S124" s="100" t="s">
        <v>120</v>
      </c>
    </row>
    <row r="125" spans="1:19" s="4" customFormat="1" ht="32.25" customHeight="1" x14ac:dyDescent="0.25">
      <c r="A125" s="97"/>
      <c r="B125" s="113"/>
      <c r="C125" s="99"/>
      <c r="D125" s="85" t="s">
        <v>22</v>
      </c>
      <c r="E125" s="85">
        <v>0</v>
      </c>
      <c r="F125" s="85">
        <v>0</v>
      </c>
      <c r="G125" s="85">
        <v>0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  <c r="M125" s="85">
        <v>0</v>
      </c>
      <c r="N125" s="85">
        <v>0</v>
      </c>
      <c r="O125" s="85">
        <v>0</v>
      </c>
      <c r="P125" s="85">
        <v>0</v>
      </c>
      <c r="Q125" s="85">
        <v>0</v>
      </c>
      <c r="R125" s="100"/>
      <c r="S125" s="100"/>
    </row>
    <row r="126" spans="1:19" s="4" customFormat="1" ht="29.85" customHeight="1" x14ac:dyDescent="0.25">
      <c r="A126" s="97"/>
      <c r="B126" s="113"/>
      <c r="C126" s="99"/>
      <c r="D126" s="85" t="s">
        <v>17</v>
      </c>
      <c r="E126" s="85">
        <v>0</v>
      </c>
      <c r="F126" s="85">
        <v>0</v>
      </c>
      <c r="G126" s="85">
        <v>0</v>
      </c>
      <c r="H126" s="85">
        <v>0</v>
      </c>
      <c r="I126" s="85"/>
      <c r="J126" s="85"/>
      <c r="K126" s="85"/>
      <c r="L126" s="85">
        <v>15488.6</v>
      </c>
      <c r="M126" s="85">
        <v>0</v>
      </c>
      <c r="N126" s="85">
        <v>0</v>
      </c>
      <c r="O126" s="85">
        <v>0</v>
      </c>
      <c r="P126" s="85">
        <v>0</v>
      </c>
      <c r="Q126" s="85">
        <v>15488.6</v>
      </c>
      <c r="R126" s="100"/>
      <c r="S126" s="100"/>
    </row>
    <row r="127" spans="1:19" ht="27" customHeight="1" x14ac:dyDescent="0.25">
      <c r="A127" s="99"/>
      <c r="B127" s="99" t="s">
        <v>121</v>
      </c>
      <c r="C127" s="99" t="s">
        <v>122</v>
      </c>
      <c r="D127" s="85" t="s">
        <v>123</v>
      </c>
      <c r="E127" s="85">
        <f t="shared" ref="E127:P127" si="15">E128+E129+E130</f>
        <v>97439.2</v>
      </c>
      <c r="F127" s="86">
        <f t="shared" si="15"/>
        <v>108735.09999999999</v>
      </c>
      <c r="G127" s="85">
        <f t="shared" si="15"/>
        <v>349450.42</v>
      </c>
      <c r="H127" s="86">
        <f t="shared" si="15"/>
        <v>549329.70000000007</v>
      </c>
      <c r="I127" s="85">
        <f t="shared" si="15"/>
        <v>0</v>
      </c>
      <c r="J127" s="85">
        <f t="shared" si="15"/>
        <v>0</v>
      </c>
      <c r="K127" s="85">
        <f t="shared" si="15"/>
        <v>0</v>
      </c>
      <c r="L127" s="85">
        <f t="shared" si="15"/>
        <v>439818.80000000005</v>
      </c>
      <c r="M127" s="85">
        <f t="shared" si="15"/>
        <v>304497.30000000005</v>
      </c>
      <c r="N127" s="85">
        <f t="shared" si="15"/>
        <v>153425.40000000002</v>
      </c>
      <c r="O127" s="85">
        <f t="shared" si="15"/>
        <v>135153.20000000001</v>
      </c>
      <c r="P127" s="85">
        <f t="shared" si="15"/>
        <v>136526.29999999999</v>
      </c>
      <c r="Q127" s="85">
        <f>SUM(E127:P127)</f>
        <v>2274375.42</v>
      </c>
      <c r="R127" s="100"/>
      <c r="S127" s="100"/>
    </row>
    <row r="128" spans="1:19" ht="29.25" customHeight="1" x14ac:dyDescent="0.25">
      <c r="A128" s="99"/>
      <c r="B128" s="99"/>
      <c r="C128" s="99"/>
      <c r="D128" s="85" t="s">
        <v>13</v>
      </c>
      <c r="E128" s="85">
        <f t="shared" ref="E128:G130" si="16">E7+E28+E31+E34+E37+E40+E43+E49+E55+E67+E58+E76+E91+E97+E103</f>
        <v>0</v>
      </c>
      <c r="F128" s="85">
        <f t="shared" si="16"/>
        <v>0</v>
      </c>
      <c r="G128" s="85">
        <f t="shared" si="16"/>
        <v>3418.6</v>
      </c>
      <c r="H128" s="85">
        <f>H7+H28+H31+H34+H37+H40+H43+H49+H55+H67+H58+H76+H91+H97+H103+H118</f>
        <v>0</v>
      </c>
      <c r="I128" s="85">
        <f>I7+I28+I31+I34+I37+I40+I43+I49+I55+I67+I58+I76+I91+I97+I103</f>
        <v>0</v>
      </c>
      <c r="J128" s="85">
        <f>J7+J28+J31+J34+J37+J40+J43+J49+J55+J67+J58+J76+J91+J97+J103</f>
        <v>0</v>
      </c>
      <c r="K128" s="85">
        <f>K7+K28+K31+K34+K37+K40+K43+K49+K55+K67+K58+K76+K91+K97+K103</f>
        <v>0</v>
      </c>
      <c r="L128" s="85">
        <f>L7+L28+L31+L34+L37+L40+L43+L49+L55+L67+L58+L76+L91+L97+L103</f>
        <v>0</v>
      </c>
      <c r="M128" s="85">
        <f>M7+M28+M31+M34+M37+M40+M43+M49+M55+M67+M58+M76+M91+M97+M103</f>
        <v>0</v>
      </c>
      <c r="N128" s="85">
        <f>N7+N28+N31+N34+N37+N40+N43+N49+N55+N58+N67+N76+N91+N97+N103+N118</f>
        <v>0</v>
      </c>
      <c r="O128" s="85">
        <f>O7+O28+O31+O34+O37+O40+O43+O49+O55+O58+O67+O76+O91+O97+O103+O118+O124</f>
        <v>0</v>
      </c>
      <c r="P128" s="85">
        <v>0</v>
      </c>
      <c r="Q128" s="85">
        <f>SUM(E128:P128)</f>
        <v>3418.6</v>
      </c>
      <c r="R128" s="100"/>
      <c r="S128" s="100"/>
    </row>
    <row r="129" spans="1:19" ht="28.5" customHeight="1" x14ac:dyDescent="0.25">
      <c r="A129" s="99"/>
      <c r="B129" s="99"/>
      <c r="C129" s="99"/>
      <c r="D129" s="85" t="s">
        <v>22</v>
      </c>
      <c r="E129" s="85">
        <f t="shared" si="16"/>
        <v>17889.2</v>
      </c>
      <c r="F129" s="85">
        <f t="shared" si="16"/>
        <v>12921.9</v>
      </c>
      <c r="G129" s="85">
        <f t="shared" si="16"/>
        <v>236109.3</v>
      </c>
      <c r="H129" s="85">
        <f>H8+H29+H32+H35+H38+H41+H44+H50+H56+H59+H68+H77+H92+H98+H104+H119</f>
        <v>423489.4</v>
      </c>
      <c r="I129" s="85">
        <f t="shared" ref="I129:K130" si="17">I8+I29+I32+I35+I38+I41+I44+I50+I56+I68+I59+I77+I92+I98+I104</f>
        <v>0</v>
      </c>
      <c r="J129" s="85">
        <f t="shared" si="17"/>
        <v>0</v>
      </c>
      <c r="K129" s="85">
        <f t="shared" si="17"/>
        <v>0</v>
      </c>
      <c r="L129" s="85">
        <f>L8+L29+L32+L35+L38+L41+L44+L50+L56+L68+L59+L77+L92+L98+L104+L119</f>
        <v>292281.40000000002</v>
      </c>
      <c r="M129" s="85">
        <f>M8+M29+M32+M35+M38+M41+M44+M50+M56+M59+M68+M77+M92+M98+M104+M119+M125</f>
        <v>154996.70000000001</v>
      </c>
      <c r="N129" s="85">
        <f>N8+N29+N32+N35+N38+N41+N44+N50+N56+N59+N68+N77+N92+N98+N104+N119</f>
        <v>0</v>
      </c>
      <c r="O129" s="85">
        <f>O8+O29+O32+O35+O38+O41+O44+O50+O56+O59+O68+O77+O92+O98+O104+O119+O125</f>
        <v>0</v>
      </c>
      <c r="P129" s="85">
        <v>0</v>
      </c>
      <c r="Q129" s="85">
        <f>SUM(E129:P129)</f>
        <v>1137687.9000000001</v>
      </c>
      <c r="R129" s="100"/>
      <c r="S129" s="100"/>
    </row>
    <row r="130" spans="1:19" ht="26.25" customHeight="1" x14ac:dyDescent="0.25">
      <c r="A130" s="99"/>
      <c r="B130" s="99"/>
      <c r="C130" s="99"/>
      <c r="D130" s="85" t="s">
        <v>17</v>
      </c>
      <c r="E130" s="85">
        <f t="shared" si="16"/>
        <v>79550</v>
      </c>
      <c r="F130" s="85">
        <f t="shared" si="16"/>
        <v>95813.2</v>
      </c>
      <c r="G130" s="85">
        <f t="shared" si="16"/>
        <v>109922.52</v>
      </c>
      <c r="H130" s="85">
        <f>H9+H30+H33+H39+H42+H45+H51+H57+H60+H69+H78+H93+H99+H105+H120</f>
        <v>125840.3</v>
      </c>
      <c r="I130" s="85">
        <f t="shared" si="17"/>
        <v>0</v>
      </c>
      <c r="J130" s="85">
        <f t="shared" si="17"/>
        <v>0</v>
      </c>
      <c r="K130" s="85">
        <f t="shared" si="17"/>
        <v>0</v>
      </c>
      <c r="L130" s="85">
        <f>L9+L30+L33+L36+L39+L42+L45+L51+L57+L60+L69+L78+L93+L99+L105+L120+L126</f>
        <v>147537.4</v>
      </c>
      <c r="M130" s="85">
        <f>M9+M30+M33+M36+M39+M42+M51+M57+M60+M69+M78+M93+M99+M105+M120</f>
        <v>149500.6</v>
      </c>
      <c r="N130" s="85">
        <f>N9+N30+N33+N36+N39+N45+N42+N51+N57+N60+N69+N78+N93+N99+N105+N120+N126</f>
        <v>153425.40000000002</v>
      </c>
      <c r="O130" s="85">
        <f>O9+O30+O33+O36+O39+O42+O45+O51+O57+O60+O69+O78+O93+O99+O105+O120+O126</f>
        <v>135153.20000000001</v>
      </c>
      <c r="P130" s="85">
        <f>P126+P120+P105+P99+P93+P78+P69+P60+P57+P51+P45+P42+P39+P36+P33+P30+P9</f>
        <v>136526.29999999999</v>
      </c>
      <c r="Q130" s="85">
        <f>SUM(E130:P130)</f>
        <v>1133268.9200000002</v>
      </c>
      <c r="R130" s="100"/>
      <c r="S130" s="100"/>
    </row>
    <row r="131" spans="1:19" ht="33.75" customHeight="1" x14ac:dyDescent="0.25">
      <c r="G131" s="88"/>
    </row>
    <row r="132" spans="1:19" x14ac:dyDescent="0.25">
      <c r="G132" s="80"/>
    </row>
    <row r="133" spans="1:19" x14ac:dyDescent="0.25">
      <c r="G133" s="80"/>
    </row>
    <row r="134" spans="1:19" x14ac:dyDescent="0.25">
      <c r="G134" s="80"/>
    </row>
    <row r="135" spans="1:19" x14ac:dyDescent="0.25">
      <c r="G135" s="80"/>
    </row>
    <row r="136" spans="1:19" x14ac:dyDescent="0.25">
      <c r="G136" s="80"/>
    </row>
    <row r="137" spans="1:19" x14ac:dyDescent="0.25">
      <c r="G137" s="80"/>
    </row>
    <row r="138" spans="1:19" x14ac:dyDescent="0.25">
      <c r="G138" s="80"/>
    </row>
    <row r="139" spans="1:19" x14ac:dyDescent="0.25">
      <c r="G139" s="80"/>
    </row>
    <row r="140" spans="1:19" x14ac:dyDescent="0.25">
      <c r="G140" s="80"/>
    </row>
    <row r="141" spans="1:19" x14ac:dyDescent="0.25">
      <c r="G141" s="80"/>
    </row>
    <row r="142" spans="1:19" x14ac:dyDescent="0.25">
      <c r="G142" s="80"/>
    </row>
    <row r="143" spans="1:19" x14ac:dyDescent="0.25">
      <c r="G143" s="80"/>
    </row>
    <row r="144" spans="1:19" x14ac:dyDescent="0.25">
      <c r="G144" s="80"/>
    </row>
    <row r="145" spans="7:7" x14ac:dyDescent="0.25">
      <c r="G145" s="80"/>
    </row>
    <row r="146" spans="7:7" x14ac:dyDescent="0.25">
      <c r="G146" s="80"/>
    </row>
    <row r="147" spans="7:7" x14ac:dyDescent="0.25">
      <c r="G147" s="80"/>
    </row>
    <row r="148" spans="7:7" x14ac:dyDescent="0.25">
      <c r="G148" s="80"/>
    </row>
    <row r="149" spans="7:7" x14ac:dyDescent="0.25">
      <c r="G149" s="80"/>
    </row>
    <row r="150" spans="7:7" x14ac:dyDescent="0.25">
      <c r="G150" s="80"/>
    </row>
    <row r="151" spans="7:7" x14ac:dyDescent="0.25">
      <c r="G151" s="80"/>
    </row>
    <row r="152" spans="7:7" x14ac:dyDescent="0.25">
      <c r="G152" s="80"/>
    </row>
    <row r="153" spans="7:7" x14ac:dyDescent="0.25">
      <c r="G153" s="80"/>
    </row>
    <row r="154" spans="7:7" x14ac:dyDescent="0.25">
      <c r="G154" s="80"/>
    </row>
    <row r="155" spans="7:7" x14ac:dyDescent="0.25">
      <c r="G155" s="80"/>
    </row>
    <row r="156" spans="7:7" x14ac:dyDescent="0.25">
      <c r="G156" s="80"/>
    </row>
    <row r="157" spans="7:7" x14ac:dyDescent="0.25">
      <c r="G157" s="80"/>
    </row>
    <row r="158" spans="7:7" x14ac:dyDescent="0.25">
      <c r="G158" s="80"/>
    </row>
    <row r="159" spans="7:7" x14ac:dyDescent="0.25">
      <c r="G159" s="80"/>
    </row>
    <row r="160" spans="7:7" x14ac:dyDescent="0.25">
      <c r="G160" s="80"/>
    </row>
    <row r="161" spans="7:7" x14ac:dyDescent="0.25">
      <c r="G161" s="80"/>
    </row>
    <row r="162" spans="7:7" x14ac:dyDescent="0.25">
      <c r="G162" s="80"/>
    </row>
    <row r="163" spans="7:7" x14ac:dyDescent="0.25">
      <c r="G163" s="80"/>
    </row>
    <row r="164" spans="7:7" x14ac:dyDescent="0.25">
      <c r="G164" s="80"/>
    </row>
    <row r="165" spans="7:7" x14ac:dyDescent="0.25">
      <c r="G165" s="80"/>
    </row>
    <row r="166" spans="7:7" x14ac:dyDescent="0.25">
      <c r="G166" s="80"/>
    </row>
    <row r="167" spans="7:7" x14ac:dyDescent="0.25">
      <c r="G167" s="80"/>
    </row>
    <row r="168" spans="7:7" x14ac:dyDescent="0.25">
      <c r="G168" s="80"/>
    </row>
    <row r="169" spans="7:7" x14ac:dyDescent="0.25">
      <c r="G169" s="80"/>
    </row>
    <row r="170" spans="7:7" x14ac:dyDescent="0.25">
      <c r="G170" s="80"/>
    </row>
    <row r="171" spans="7:7" x14ac:dyDescent="0.25">
      <c r="G171" s="80"/>
    </row>
    <row r="172" spans="7:7" x14ac:dyDescent="0.25">
      <c r="G172" s="80"/>
    </row>
    <row r="173" spans="7:7" x14ac:dyDescent="0.25">
      <c r="G173" s="80"/>
    </row>
    <row r="174" spans="7:7" x14ac:dyDescent="0.25">
      <c r="G174" s="80"/>
    </row>
    <row r="175" spans="7:7" x14ac:dyDescent="0.25">
      <c r="G175" s="80"/>
    </row>
    <row r="176" spans="7:7" x14ac:dyDescent="0.25">
      <c r="G176" s="80"/>
    </row>
    <row r="177" spans="7:7" x14ac:dyDescent="0.25">
      <c r="G177" s="80"/>
    </row>
    <row r="178" spans="7:7" x14ac:dyDescent="0.25">
      <c r="G178" s="80"/>
    </row>
    <row r="179" spans="7:7" x14ac:dyDescent="0.25">
      <c r="G179" s="80"/>
    </row>
    <row r="180" spans="7:7" x14ac:dyDescent="0.25">
      <c r="G180" s="80"/>
    </row>
    <row r="181" spans="7:7" x14ac:dyDescent="0.25">
      <c r="G181" s="80"/>
    </row>
    <row r="182" spans="7:7" x14ac:dyDescent="0.25">
      <c r="G182" s="80"/>
    </row>
    <row r="183" spans="7:7" x14ac:dyDescent="0.25">
      <c r="G183" s="80"/>
    </row>
    <row r="184" spans="7:7" x14ac:dyDescent="0.25">
      <c r="G184" s="80"/>
    </row>
    <row r="185" spans="7:7" x14ac:dyDescent="0.25">
      <c r="G185" s="80"/>
    </row>
    <row r="186" spans="7:7" x14ac:dyDescent="0.25">
      <c r="G186" s="80"/>
    </row>
    <row r="187" spans="7:7" x14ac:dyDescent="0.25">
      <c r="G187" s="80"/>
    </row>
    <row r="188" spans="7:7" x14ac:dyDescent="0.25">
      <c r="G188" s="80"/>
    </row>
    <row r="189" spans="7:7" x14ac:dyDescent="0.25">
      <c r="G189" s="80"/>
    </row>
    <row r="190" spans="7:7" x14ac:dyDescent="0.25">
      <c r="G190" s="80"/>
    </row>
    <row r="191" spans="7:7" x14ac:dyDescent="0.25">
      <c r="G191" s="80"/>
    </row>
    <row r="192" spans="7:7" x14ac:dyDescent="0.25">
      <c r="G192" s="80"/>
    </row>
    <row r="193" spans="7:7" x14ac:dyDescent="0.25">
      <c r="G193" s="80"/>
    </row>
    <row r="194" spans="7:7" x14ac:dyDescent="0.25">
      <c r="G194" s="80"/>
    </row>
    <row r="195" spans="7:7" x14ac:dyDescent="0.25">
      <c r="G195" s="80"/>
    </row>
    <row r="196" spans="7:7" x14ac:dyDescent="0.25">
      <c r="G196" s="80"/>
    </row>
    <row r="197" spans="7:7" x14ac:dyDescent="0.25">
      <c r="G197" s="80"/>
    </row>
    <row r="198" spans="7:7" x14ac:dyDescent="0.25">
      <c r="G198" s="80"/>
    </row>
    <row r="199" spans="7:7" x14ac:dyDescent="0.25">
      <c r="G199" s="80"/>
    </row>
    <row r="200" spans="7:7" x14ac:dyDescent="0.25">
      <c r="G200" s="80"/>
    </row>
    <row r="201" spans="7:7" x14ac:dyDescent="0.25">
      <c r="G201" s="80"/>
    </row>
    <row r="202" spans="7:7" x14ac:dyDescent="0.25">
      <c r="G202" s="80"/>
    </row>
    <row r="203" spans="7:7" x14ac:dyDescent="0.25">
      <c r="G203" s="80"/>
    </row>
    <row r="204" spans="7:7" x14ac:dyDescent="0.25">
      <c r="G204" s="80"/>
    </row>
    <row r="205" spans="7:7" x14ac:dyDescent="0.25">
      <c r="G205" s="80"/>
    </row>
    <row r="206" spans="7:7" x14ac:dyDescent="0.25">
      <c r="G206" s="80"/>
    </row>
    <row r="207" spans="7:7" x14ac:dyDescent="0.25">
      <c r="G207" s="80"/>
    </row>
    <row r="208" spans="7:7" x14ac:dyDescent="0.25">
      <c r="G208" s="80"/>
    </row>
    <row r="209" spans="7:7" x14ac:dyDescent="0.25">
      <c r="G209" s="80"/>
    </row>
    <row r="210" spans="7:7" x14ac:dyDescent="0.25">
      <c r="G210" s="80"/>
    </row>
    <row r="211" spans="7:7" x14ac:dyDescent="0.25">
      <c r="G211" s="80"/>
    </row>
    <row r="212" spans="7:7" x14ac:dyDescent="0.25">
      <c r="G212" s="80"/>
    </row>
    <row r="213" spans="7:7" x14ac:dyDescent="0.25">
      <c r="G213" s="80"/>
    </row>
    <row r="214" spans="7:7" x14ac:dyDescent="0.25">
      <c r="G214" s="80"/>
    </row>
    <row r="215" spans="7:7" x14ac:dyDescent="0.25">
      <c r="G215" s="80"/>
    </row>
    <row r="216" spans="7:7" x14ac:dyDescent="0.25">
      <c r="G216" s="80"/>
    </row>
    <row r="217" spans="7:7" x14ac:dyDescent="0.25">
      <c r="G217" s="80"/>
    </row>
    <row r="218" spans="7:7" x14ac:dyDescent="0.25">
      <c r="G218" s="80"/>
    </row>
    <row r="219" spans="7:7" x14ac:dyDescent="0.25">
      <c r="G219" s="80"/>
    </row>
    <row r="220" spans="7:7" x14ac:dyDescent="0.25">
      <c r="G220" s="80"/>
    </row>
    <row r="221" spans="7:7" x14ac:dyDescent="0.25">
      <c r="G221" s="80"/>
    </row>
    <row r="222" spans="7:7" x14ac:dyDescent="0.25">
      <c r="G222" s="80"/>
    </row>
    <row r="223" spans="7:7" x14ac:dyDescent="0.25">
      <c r="G223" s="80"/>
    </row>
    <row r="224" spans="7:7" x14ac:dyDescent="0.25">
      <c r="G224" s="80"/>
    </row>
    <row r="225" spans="7:7" x14ac:dyDescent="0.25">
      <c r="G225" s="80"/>
    </row>
    <row r="226" spans="7:7" x14ac:dyDescent="0.25">
      <c r="G226" s="80"/>
    </row>
    <row r="227" spans="7:7" x14ac:dyDescent="0.25">
      <c r="G227" s="80"/>
    </row>
    <row r="228" spans="7:7" x14ac:dyDescent="0.25">
      <c r="G228" s="80"/>
    </row>
    <row r="229" spans="7:7" x14ac:dyDescent="0.25">
      <c r="G229" s="80"/>
    </row>
    <row r="230" spans="7:7" x14ac:dyDescent="0.25">
      <c r="G230" s="80"/>
    </row>
    <row r="231" spans="7:7" x14ac:dyDescent="0.25">
      <c r="G231" s="80"/>
    </row>
    <row r="232" spans="7:7" x14ac:dyDescent="0.25">
      <c r="G232" s="80"/>
    </row>
    <row r="233" spans="7:7" x14ac:dyDescent="0.25">
      <c r="G233" s="80"/>
    </row>
    <row r="234" spans="7:7" x14ac:dyDescent="0.25">
      <c r="G234" s="80"/>
    </row>
    <row r="235" spans="7:7" x14ac:dyDescent="0.25">
      <c r="G235" s="80"/>
    </row>
    <row r="236" spans="7:7" x14ac:dyDescent="0.25">
      <c r="G236" s="80"/>
    </row>
    <row r="237" spans="7:7" x14ac:dyDescent="0.25">
      <c r="G237" s="80"/>
    </row>
    <row r="238" spans="7:7" x14ac:dyDescent="0.25">
      <c r="G238" s="80"/>
    </row>
    <row r="239" spans="7:7" x14ac:dyDescent="0.25">
      <c r="G239" s="80"/>
    </row>
    <row r="240" spans="7:7" x14ac:dyDescent="0.25">
      <c r="G240" s="80"/>
    </row>
    <row r="241" spans="7:7" x14ac:dyDescent="0.25">
      <c r="G241" s="80"/>
    </row>
    <row r="242" spans="7:7" x14ac:dyDescent="0.25">
      <c r="G242" s="80"/>
    </row>
    <row r="243" spans="7:7" x14ac:dyDescent="0.25">
      <c r="G243" s="80"/>
    </row>
    <row r="244" spans="7:7" x14ac:dyDescent="0.25">
      <c r="G244" s="80"/>
    </row>
    <row r="245" spans="7:7" x14ac:dyDescent="0.25">
      <c r="G245" s="80"/>
    </row>
    <row r="246" spans="7:7" x14ac:dyDescent="0.25">
      <c r="G246" s="80"/>
    </row>
    <row r="247" spans="7:7" x14ac:dyDescent="0.25">
      <c r="G247" s="80"/>
    </row>
    <row r="248" spans="7:7" x14ac:dyDescent="0.25">
      <c r="G248" s="80"/>
    </row>
    <row r="249" spans="7:7" x14ac:dyDescent="0.25">
      <c r="G249" s="80"/>
    </row>
    <row r="250" spans="7:7" x14ac:dyDescent="0.25">
      <c r="G250" s="80"/>
    </row>
    <row r="251" spans="7:7" x14ac:dyDescent="0.25">
      <c r="G251" s="80"/>
    </row>
    <row r="252" spans="7:7" x14ac:dyDescent="0.25">
      <c r="G252" s="80"/>
    </row>
    <row r="253" spans="7:7" x14ac:dyDescent="0.25">
      <c r="G253" s="80"/>
    </row>
    <row r="254" spans="7:7" x14ac:dyDescent="0.25">
      <c r="G254" s="80"/>
    </row>
    <row r="255" spans="7:7" x14ac:dyDescent="0.25">
      <c r="G255" s="80"/>
    </row>
    <row r="256" spans="7:7" x14ac:dyDescent="0.25">
      <c r="G256" s="80"/>
    </row>
    <row r="257" spans="7:7" x14ac:dyDescent="0.25">
      <c r="G257" s="80"/>
    </row>
    <row r="258" spans="7:7" x14ac:dyDescent="0.25">
      <c r="G258" s="80"/>
    </row>
    <row r="259" spans="7:7" x14ac:dyDescent="0.25">
      <c r="G259" s="80"/>
    </row>
    <row r="260" spans="7:7" x14ac:dyDescent="0.25">
      <c r="G260" s="80"/>
    </row>
    <row r="261" spans="7:7" x14ac:dyDescent="0.25">
      <c r="G261" s="80"/>
    </row>
    <row r="262" spans="7:7" x14ac:dyDescent="0.25">
      <c r="G262" s="80"/>
    </row>
    <row r="263" spans="7:7" x14ac:dyDescent="0.25">
      <c r="G263" s="80"/>
    </row>
    <row r="264" spans="7:7" x14ac:dyDescent="0.25">
      <c r="G264" s="80"/>
    </row>
    <row r="265" spans="7:7" x14ac:dyDescent="0.25">
      <c r="G265" s="80"/>
    </row>
    <row r="266" spans="7:7" x14ac:dyDescent="0.25">
      <c r="G266" s="80"/>
    </row>
    <row r="267" spans="7:7" x14ac:dyDescent="0.25">
      <c r="G267" s="80"/>
    </row>
    <row r="268" spans="7:7" x14ac:dyDescent="0.25">
      <c r="G268" s="80"/>
    </row>
    <row r="269" spans="7:7" x14ac:dyDescent="0.25">
      <c r="G269" s="80"/>
    </row>
    <row r="270" spans="7:7" x14ac:dyDescent="0.25">
      <c r="G270" s="80"/>
    </row>
    <row r="271" spans="7:7" x14ac:dyDescent="0.25">
      <c r="G271" s="80"/>
    </row>
    <row r="272" spans="7:7" x14ac:dyDescent="0.25">
      <c r="G272" s="80"/>
    </row>
    <row r="273" spans="7:7" x14ac:dyDescent="0.25">
      <c r="G273" s="80"/>
    </row>
    <row r="274" spans="7:7" x14ac:dyDescent="0.25">
      <c r="G274" s="80"/>
    </row>
    <row r="275" spans="7:7" x14ac:dyDescent="0.25">
      <c r="G275" s="80"/>
    </row>
    <row r="276" spans="7:7" x14ac:dyDescent="0.25">
      <c r="G276" s="80"/>
    </row>
    <row r="277" spans="7:7" x14ac:dyDescent="0.25">
      <c r="G277" s="80"/>
    </row>
    <row r="278" spans="7:7" x14ac:dyDescent="0.25">
      <c r="G278" s="80"/>
    </row>
    <row r="279" spans="7:7" x14ac:dyDescent="0.25">
      <c r="G279" s="80"/>
    </row>
    <row r="280" spans="7:7" x14ac:dyDescent="0.25">
      <c r="G280" s="80"/>
    </row>
    <row r="281" spans="7:7" x14ac:dyDescent="0.25">
      <c r="G281" s="80"/>
    </row>
    <row r="282" spans="7:7" x14ac:dyDescent="0.25">
      <c r="G282" s="80"/>
    </row>
    <row r="283" spans="7:7" x14ac:dyDescent="0.25">
      <c r="G283" s="80"/>
    </row>
    <row r="284" spans="7:7" x14ac:dyDescent="0.25">
      <c r="G284" s="80"/>
    </row>
    <row r="285" spans="7:7" x14ac:dyDescent="0.25">
      <c r="G285" s="80"/>
    </row>
    <row r="286" spans="7:7" x14ac:dyDescent="0.25">
      <c r="G286" s="80"/>
    </row>
    <row r="287" spans="7:7" x14ac:dyDescent="0.25">
      <c r="G287" s="80"/>
    </row>
    <row r="288" spans="7:7" x14ac:dyDescent="0.25">
      <c r="G288" s="80"/>
    </row>
    <row r="289" spans="7:7" x14ac:dyDescent="0.25">
      <c r="G289" s="80"/>
    </row>
    <row r="290" spans="7:7" x14ac:dyDescent="0.25">
      <c r="G290" s="80"/>
    </row>
    <row r="291" spans="7:7" x14ac:dyDescent="0.25">
      <c r="G291" s="80"/>
    </row>
    <row r="292" spans="7:7" x14ac:dyDescent="0.25">
      <c r="G292" s="80"/>
    </row>
    <row r="293" spans="7:7" x14ac:dyDescent="0.25">
      <c r="G293" s="80"/>
    </row>
    <row r="294" spans="7:7" x14ac:dyDescent="0.25">
      <c r="G294" s="80"/>
    </row>
    <row r="295" spans="7:7" x14ac:dyDescent="0.25">
      <c r="G295" s="80"/>
    </row>
    <row r="296" spans="7:7" x14ac:dyDescent="0.25">
      <c r="G296" s="80"/>
    </row>
    <row r="297" spans="7:7" x14ac:dyDescent="0.25">
      <c r="G297" s="80"/>
    </row>
    <row r="298" spans="7:7" x14ac:dyDescent="0.25">
      <c r="G298" s="80"/>
    </row>
    <row r="299" spans="7:7" x14ac:dyDescent="0.25">
      <c r="G299" s="80"/>
    </row>
    <row r="300" spans="7:7" x14ac:dyDescent="0.25">
      <c r="G300" s="80"/>
    </row>
    <row r="301" spans="7:7" x14ac:dyDescent="0.25">
      <c r="G301" s="80"/>
    </row>
    <row r="302" spans="7:7" x14ac:dyDescent="0.25">
      <c r="G302" s="80"/>
    </row>
    <row r="303" spans="7:7" x14ac:dyDescent="0.25">
      <c r="G303" s="80"/>
    </row>
    <row r="304" spans="7:7" x14ac:dyDescent="0.25">
      <c r="G304" s="80"/>
    </row>
    <row r="305" spans="7:7" x14ac:dyDescent="0.25">
      <c r="G305" s="80"/>
    </row>
    <row r="306" spans="7:7" x14ac:dyDescent="0.25">
      <c r="G306" s="80"/>
    </row>
    <row r="307" spans="7:7" x14ac:dyDescent="0.25">
      <c r="G307" s="80"/>
    </row>
    <row r="308" spans="7:7" x14ac:dyDescent="0.25">
      <c r="G308" s="80"/>
    </row>
    <row r="309" spans="7:7" x14ac:dyDescent="0.25">
      <c r="G309" s="80"/>
    </row>
    <row r="310" spans="7:7" x14ac:dyDescent="0.25">
      <c r="G310" s="80"/>
    </row>
    <row r="311" spans="7:7" x14ac:dyDescent="0.25">
      <c r="G311" s="80"/>
    </row>
    <row r="312" spans="7:7" x14ac:dyDescent="0.25">
      <c r="G312" s="80"/>
    </row>
    <row r="313" spans="7:7" x14ac:dyDescent="0.25">
      <c r="G313" s="80"/>
    </row>
    <row r="314" spans="7:7" x14ac:dyDescent="0.25">
      <c r="G314" s="80"/>
    </row>
    <row r="315" spans="7:7" x14ac:dyDescent="0.25">
      <c r="G315" s="80"/>
    </row>
    <row r="316" spans="7:7" x14ac:dyDescent="0.25">
      <c r="G316" s="80"/>
    </row>
    <row r="317" spans="7:7" x14ac:dyDescent="0.25">
      <c r="G317" s="80"/>
    </row>
    <row r="318" spans="7:7" x14ac:dyDescent="0.25">
      <c r="G318" s="80"/>
    </row>
    <row r="319" spans="7:7" x14ac:dyDescent="0.25">
      <c r="G319" s="80"/>
    </row>
    <row r="320" spans="7:7" x14ac:dyDescent="0.25">
      <c r="G320" s="80"/>
    </row>
    <row r="321" spans="7:7" x14ac:dyDescent="0.25">
      <c r="G321" s="80"/>
    </row>
    <row r="322" spans="7:7" x14ac:dyDescent="0.25">
      <c r="G322" s="80"/>
    </row>
    <row r="323" spans="7:7" x14ac:dyDescent="0.25">
      <c r="G323" s="80"/>
    </row>
    <row r="324" spans="7:7" x14ac:dyDescent="0.25">
      <c r="G324" s="80"/>
    </row>
    <row r="325" spans="7:7" x14ac:dyDescent="0.25">
      <c r="G325" s="80"/>
    </row>
    <row r="326" spans="7:7" x14ac:dyDescent="0.25">
      <c r="G326" s="80"/>
    </row>
    <row r="327" spans="7:7" x14ac:dyDescent="0.25">
      <c r="G327" s="80"/>
    </row>
    <row r="328" spans="7:7" x14ac:dyDescent="0.25">
      <c r="G328" s="80"/>
    </row>
    <row r="329" spans="7:7" x14ac:dyDescent="0.25">
      <c r="G329" s="80"/>
    </row>
    <row r="330" spans="7:7" x14ac:dyDescent="0.25">
      <c r="G330" s="80"/>
    </row>
    <row r="331" spans="7:7" x14ac:dyDescent="0.25">
      <c r="G331" s="80"/>
    </row>
    <row r="332" spans="7:7" x14ac:dyDescent="0.25">
      <c r="G332" s="80"/>
    </row>
    <row r="333" spans="7:7" x14ac:dyDescent="0.25">
      <c r="G333" s="80"/>
    </row>
    <row r="334" spans="7:7" x14ac:dyDescent="0.25">
      <c r="G334" s="80"/>
    </row>
    <row r="335" spans="7:7" x14ac:dyDescent="0.25">
      <c r="G335" s="80"/>
    </row>
    <row r="336" spans="7:7" x14ac:dyDescent="0.25">
      <c r="G336" s="80"/>
    </row>
    <row r="337" spans="7:7" x14ac:dyDescent="0.25">
      <c r="G337" s="80"/>
    </row>
    <row r="338" spans="7:7" x14ac:dyDescent="0.25">
      <c r="G338" s="80"/>
    </row>
    <row r="339" spans="7:7" x14ac:dyDescent="0.25">
      <c r="G339" s="80"/>
    </row>
    <row r="340" spans="7:7" x14ac:dyDescent="0.25">
      <c r="G340" s="80"/>
    </row>
    <row r="341" spans="7:7" x14ac:dyDescent="0.25">
      <c r="G341" s="80"/>
    </row>
    <row r="342" spans="7:7" x14ac:dyDescent="0.25">
      <c r="G342" s="80"/>
    </row>
    <row r="343" spans="7:7" x14ac:dyDescent="0.25">
      <c r="G343" s="80"/>
    </row>
    <row r="344" spans="7:7" x14ac:dyDescent="0.25">
      <c r="G344" s="80"/>
    </row>
    <row r="345" spans="7:7" x14ac:dyDescent="0.25">
      <c r="G345" s="80"/>
    </row>
    <row r="346" spans="7:7" x14ac:dyDescent="0.25">
      <c r="G346" s="80"/>
    </row>
    <row r="347" spans="7:7" x14ac:dyDescent="0.25">
      <c r="G347" s="80"/>
    </row>
    <row r="348" spans="7:7" x14ac:dyDescent="0.25">
      <c r="G348" s="80"/>
    </row>
    <row r="349" spans="7:7" x14ac:dyDescent="0.25">
      <c r="G349" s="80"/>
    </row>
    <row r="350" spans="7:7" x14ac:dyDescent="0.25">
      <c r="G350" s="80"/>
    </row>
    <row r="351" spans="7:7" x14ac:dyDescent="0.25">
      <c r="G351" s="80"/>
    </row>
    <row r="352" spans="7:7" x14ac:dyDescent="0.25">
      <c r="G352" s="80"/>
    </row>
    <row r="353" spans="7:7" x14ac:dyDescent="0.25">
      <c r="G353" s="80"/>
    </row>
    <row r="354" spans="7:7" x14ac:dyDescent="0.25">
      <c r="G354" s="80"/>
    </row>
    <row r="355" spans="7:7" x14ac:dyDescent="0.25">
      <c r="G355" s="80"/>
    </row>
    <row r="356" spans="7:7" x14ac:dyDescent="0.25">
      <c r="G356" s="80"/>
    </row>
    <row r="357" spans="7:7" x14ac:dyDescent="0.25">
      <c r="G357" s="80"/>
    </row>
    <row r="358" spans="7:7" x14ac:dyDescent="0.25">
      <c r="G358" s="80"/>
    </row>
    <row r="359" spans="7:7" x14ac:dyDescent="0.25">
      <c r="G359" s="80"/>
    </row>
    <row r="360" spans="7:7" x14ac:dyDescent="0.25">
      <c r="G360" s="80"/>
    </row>
    <row r="361" spans="7:7" x14ac:dyDescent="0.25">
      <c r="G361" s="80"/>
    </row>
    <row r="362" spans="7:7" x14ac:dyDescent="0.25">
      <c r="G362" s="80"/>
    </row>
    <row r="363" spans="7:7" x14ac:dyDescent="0.25">
      <c r="G363" s="80"/>
    </row>
    <row r="364" spans="7:7" x14ac:dyDescent="0.25">
      <c r="G364" s="80"/>
    </row>
    <row r="365" spans="7:7" x14ac:dyDescent="0.25">
      <c r="G365" s="80"/>
    </row>
    <row r="366" spans="7:7" x14ac:dyDescent="0.25">
      <c r="G366" s="80"/>
    </row>
    <row r="367" spans="7:7" x14ac:dyDescent="0.25">
      <c r="G367" s="80"/>
    </row>
    <row r="368" spans="7:7" x14ac:dyDescent="0.25">
      <c r="G368" s="80"/>
    </row>
    <row r="369" spans="7:7" x14ac:dyDescent="0.25">
      <c r="G369" s="80"/>
    </row>
    <row r="370" spans="7:7" x14ac:dyDescent="0.25">
      <c r="G370" s="80"/>
    </row>
    <row r="371" spans="7:7" x14ac:dyDescent="0.25">
      <c r="G371" s="80"/>
    </row>
    <row r="372" spans="7:7" x14ac:dyDescent="0.25">
      <c r="G372" s="80"/>
    </row>
    <row r="373" spans="7:7" x14ac:dyDescent="0.25">
      <c r="G373" s="80"/>
    </row>
    <row r="374" spans="7:7" x14ac:dyDescent="0.25">
      <c r="G374" s="80"/>
    </row>
    <row r="375" spans="7:7" x14ac:dyDescent="0.25">
      <c r="G375" s="80"/>
    </row>
    <row r="376" spans="7:7" x14ac:dyDescent="0.25">
      <c r="G376" s="80"/>
    </row>
    <row r="377" spans="7:7" x14ac:dyDescent="0.25">
      <c r="G377" s="80"/>
    </row>
    <row r="378" spans="7:7" x14ac:dyDescent="0.25">
      <c r="G378" s="80"/>
    </row>
    <row r="379" spans="7:7" x14ac:dyDescent="0.25">
      <c r="G379" s="80"/>
    </row>
    <row r="380" spans="7:7" x14ac:dyDescent="0.25">
      <c r="G380" s="80"/>
    </row>
    <row r="381" spans="7:7" x14ac:dyDescent="0.25">
      <c r="G381" s="80"/>
    </row>
    <row r="382" spans="7:7" x14ac:dyDescent="0.25">
      <c r="G382" s="80"/>
    </row>
    <row r="383" spans="7:7" x14ac:dyDescent="0.25">
      <c r="G383" s="80"/>
    </row>
    <row r="384" spans="7:7" x14ac:dyDescent="0.25">
      <c r="G384" s="80"/>
    </row>
    <row r="385" spans="7:7" x14ac:dyDescent="0.25">
      <c r="G385" s="80"/>
    </row>
    <row r="386" spans="7:7" x14ac:dyDescent="0.25">
      <c r="G386" s="80"/>
    </row>
    <row r="387" spans="7:7" x14ac:dyDescent="0.25">
      <c r="G387" s="80"/>
    </row>
    <row r="388" spans="7:7" x14ac:dyDescent="0.25">
      <c r="G388" s="80"/>
    </row>
    <row r="389" spans="7:7" x14ac:dyDescent="0.25">
      <c r="G389" s="80"/>
    </row>
    <row r="390" spans="7:7" x14ac:dyDescent="0.25">
      <c r="G390" s="80"/>
    </row>
    <row r="391" spans="7:7" x14ac:dyDescent="0.25">
      <c r="G391" s="80"/>
    </row>
    <row r="392" spans="7:7" x14ac:dyDescent="0.25">
      <c r="G392" s="80"/>
    </row>
    <row r="393" spans="7:7" x14ac:dyDescent="0.25">
      <c r="G393" s="80"/>
    </row>
    <row r="394" spans="7:7" x14ac:dyDescent="0.25">
      <c r="G394" s="80"/>
    </row>
    <row r="395" spans="7:7" x14ac:dyDescent="0.25">
      <c r="G395" s="80"/>
    </row>
    <row r="396" spans="7:7" x14ac:dyDescent="0.25">
      <c r="G396" s="80"/>
    </row>
    <row r="397" spans="7:7" x14ac:dyDescent="0.25">
      <c r="G397" s="80"/>
    </row>
    <row r="398" spans="7:7" x14ac:dyDescent="0.25">
      <c r="G398" s="80"/>
    </row>
    <row r="399" spans="7:7" x14ac:dyDescent="0.25">
      <c r="G399" s="80"/>
    </row>
    <row r="400" spans="7:7" x14ac:dyDescent="0.25">
      <c r="G400" s="80"/>
    </row>
    <row r="401" spans="7:7" x14ac:dyDescent="0.25">
      <c r="G401" s="80"/>
    </row>
    <row r="402" spans="7:7" x14ac:dyDescent="0.25">
      <c r="G402" s="80"/>
    </row>
    <row r="403" spans="7:7" x14ac:dyDescent="0.25">
      <c r="G403" s="80"/>
    </row>
    <row r="404" spans="7:7" x14ac:dyDescent="0.25">
      <c r="G404" s="80"/>
    </row>
    <row r="405" spans="7:7" x14ac:dyDescent="0.25">
      <c r="G405" s="80"/>
    </row>
    <row r="406" spans="7:7" x14ac:dyDescent="0.25">
      <c r="G406" s="80"/>
    </row>
    <row r="407" spans="7:7" x14ac:dyDescent="0.25">
      <c r="G407" s="80"/>
    </row>
    <row r="408" spans="7:7" x14ac:dyDescent="0.25">
      <c r="G408" s="80"/>
    </row>
    <row r="409" spans="7:7" x14ac:dyDescent="0.25">
      <c r="G409" s="80"/>
    </row>
    <row r="410" spans="7:7" x14ac:dyDescent="0.25">
      <c r="G410" s="80"/>
    </row>
    <row r="411" spans="7:7" x14ac:dyDescent="0.25">
      <c r="G411" s="80"/>
    </row>
    <row r="412" spans="7:7" x14ac:dyDescent="0.25">
      <c r="G412" s="80"/>
    </row>
    <row r="413" spans="7:7" x14ac:dyDescent="0.25">
      <c r="G413" s="80"/>
    </row>
    <row r="414" spans="7:7" x14ac:dyDescent="0.25">
      <c r="G414" s="80"/>
    </row>
    <row r="415" spans="7:7" x14ac:dyDescent="0.25">
      <c r="G415" s="80"/>
    </row>
    <row r="416" spans="7:7" x14ac:dyDescent="0.25">
      <c r="G416" s="80"/>
    </row>
    <row r="417" spans="7:7" x14ac:dyDescent="0.25">
      <c r="G417" s="80"/>
    </row>
    <row r="418" spans="7:7" x14ac:dyDescent="0.25">
      <c r="G418" s="80"/>
    </row>
    <row r="419" spans="7:7" x14ac:dyDescent="0.25">
      <c r="G419" s="80"/>
    </row>
    <row r="420" spans="7:7" x14ac:dyDescent="0.25">
      <c r="G420" s="80"/>
    </row>
    <row r="421" spans="7:7" x14ac:dyDescent="0.25">
      <c r="G421" s="80"/>
    </row>
    <row r="422" spans="7:7" x14ac:dyDescent="0.25">
      <c r="G422" s="80"/>
    </row>
    <row r="423" spans="7:7" x14ac:dyDescent="0.25">
      <c r="G423" s="80"/>
    </row>
    <row r="424" spans="7:7" x14ac:dyDescent="0.25">
      <c r="G424" s="80"/>
    </row>
    <row r="425" spans="7:7" x14ac:dyDescent="0.25">
      <c r="G425" s="80"/>
    </row>
    <row r="426" spans="7:7" x14ac:dyDescent="0.25">
      <c r="G426" s="80"/>
    </row>
    <row r="427" spans="7:7" x14ac:dyDescent="0.25">
      <c r="G427" s="80"/>
    </row>
    <row r="428" spans="7:7" x14ac:dyDescent="0.25">
      <c r="G428" s="80"/>
    </row>
    <row r="429" spans="7:7" x14ac:dyDescent="0.25">
      <c r="G429" s="80"/>
    </row>
    <row r="430" spans="7:7" x14ac:dyDescent="0.25">
      <c r="G430" s="80"/>
    </row>
    <row r="431" spans="7:7" x14ac:dyDescent="0.25">
      <c r="G431" s="80"/>
    </row>
    <row r="432" spans="7:7" x14ac:dyDescent="0.25">
      <c r="G432" s="80"/>
    </row>
    <row r="433" spans="7:7" x14ac:dyDescent="0.25">
      <c r="G433" s="80"/>
    </row>
    <row r="434" spans="7:7" x14ac:dyDescent="0.25">
      <c r="G434" s="80"/>
    </row>
    <row r="435" spans="7:7" x14ac:dyDescent="0.25">
      <c r="G435" s="80"/>
    </row>
    <row r="436" spans="7:7" x14ac:dyDescent="0.25">
      <c r="G436" s="80"/>
    </row>
    <row r="437" spans="7:7" x14ac:dyDescent="0.25">
      <c r="G437" s="80"/>
    </row>
    <row r="438" spans="7:7" x14ac:dyDescent="0.25">
      <c r="G438" s="80"/>
    </row>
    <row r="439" spans="7:7" x14ac:dyDescent="0.25">
      <c r="G439" s="80"/>
    </row>
    <row r="440" spans="7:7" x14ac:dyDescent="0.25">
      <c r="G440" s="80"/>
    </row>
    <row r="441" spans="7:7" x14ac:dyDescent="0.25">
      <c r="G441" s="80"/>
    </row>
    <row r="442" spans="7:7" x14ac:dyDescent="0.25">
      <c r="G442" s="80"/>
    </row>
    <row r="443" spans="7:7" x14ac:dyDescent="0.25">
      <c r="G443" s="80"/>
    </row>
    <row r="444" spans="7:7" x14ac:dyDescent="0.25">
      <c r="G444" s="80"/>
    </row>
    <row r="445" spans="7:7" x14ac:dyDescent="0.25">
      <c r="G445" s="80"/>
    </row>
    <row r="446" spans="7:7" x14ac:dyDescent="0.25">
      <c r="G446" s="80"/>
    </row>
    <row r="447" spans="7:7" x14ac:dyDescent="0.25">
      <c r="G447" s="80"/>
    </row>
    <row r="448" spans="7:7" x14ac:dyDescent="0.25">
      <c r="G448" s="80"/>
    </row>
    <row r="449" spans="7:7" x14ac:dyDescent="0.25">
      <c r="G449" s="80"/>
    </row>
    <row r="450" spans="7:7" x14ac:dyDescent="0.25">
      <c r="G450" s="80"/>
    </row>
    <row r="451" spans="7:7" x14ac:dyDescent="0.25">
      <c r="G451" s="80"/>
    </row>
    <row r="452" spans="7:7" x14ac:dyDescent="0.25">
      <c r="G452" s="80"/>
    </row>
    <row r="453" spans="7:7" x14ac:dyDescent="0.25">
      <c r="G453" s="80"/>
    </row>
    <row r="454" spans="7:7" x14ac:dyDescent="0.25">
      <c r="G454" s="80"/>
    </row>
    <row r="455" spans="7:7" x14ac:dyDescent="0.25">
      <c r="G455" s="80"/>
    </row>
    <row r="456" spans="7:7" x14ac:dyDescent="0.25">
      <c r="G456" s="80"/>
    </row>
    <row r="457" spans="7:7" x14ac:dyDescent="0.25">
      <c r="G457" s="80"/>
    </row>
    <row r="458" spans="7:7" x14ac:dyDescent="0.25">
      <c r="G458" s="80"/>
    </row>
    <row r="459" spans="7:7" x14ac:dyDescent="0.25">
      <c r="G459" s="80"/>
    </row>
    <row r="460" spans="7:7" x14ac:dyDescent="0.25">
      <c r="G460" s="80"/>
    </row>
    <row r="461" spans="7:7" x14ac:dyDescent="0.25">
      <c r="G461" s="80"/>
    </row>
    <row r="462" spans="7:7" x14ac:dyDescent="0.25">
      <c r="G462" s="80"/>
    </row>
    <row r="463" spans="7:7" x14ac:dyDescent="0.25">
      <c r="G463" s="80"/>
    </row>
    <row r="464" spans="7:7" x14ac:dyDescent="0.25">
      <c r="G464" s="80"/>
    </row>
    <row r="465" spans="7:7" x14ac:dyDescent="0.25">
      <c r="G465" s="80"/>
    </row>
    <row r="466" spans="7:7" x14ac:dyDescent="0.25">
      <c r="G466" s="80"/>
    </row>
    <row r="467" spans="7:7" x14ac:dyDescent="0.25">
      <c r="G467" s="80"/>
    </row>
    <row r="468" spans="7:7" x14ac:dyDescent="0.25">
      <c r="G468" s="80"/>
    </row>
    <row r="469" spans="7:7" x14ac:dyDescent="0.25">
      <c r="G469" s="80"/>
    </row>
    <row r="470" spans="7:7" x14ac:dyDescent="0.25">
      <c r="G470" s="80"/>
    </row>
    <row r="471" spans="7:7" x14ac:dyDescent="0.25">
      <c r="G471" s="80"/>
    </row>
    <row r="472" spans="7:7" x14ac:dyDescent="0.25">
      <c r="G472" s="80"/>
    </row>
    <row r="473" spans="7:7" x14ac:dyDescent="0.25">
      <c r="G473" s="80"/>
    </row>
    <row r="474" spans="7:7" x14ac:dyDescent="0.25">
      <c r="G474" s="80"/>
    </row>
    <row r="475" spans="7:7" x14ac:dyDescent="0.25">
      <c r="G475" s="80"/>
    </row>
    <row r="476" spans="7:7" x14ac:dyDescent="0.25">
      <c r="G476" s="80"/>
    </row>
    <row r="477" spans="7:7" x14ac:dyDescent="0.25">
      <c r="G477" s="80"/>
    </row>
    <row r="478" spans="7:7" x14ac:dyDescent="0.25">
      <c r="G478" s="80"/>
    </row>
    <row r="479" spans="7:7" x14ac:dyDescent="0.25">
      <c r="G479" s="80"/>
    </row>
    <row r="480" spans="7:7" x14ac:dyDescent="0.25">
      <c r="G480" s="80"/>
    </row>
    <row r="481" spans="7:7" x14ac:dyDescent="0.25">
      <c r="G481" s="80"/>
    </row>
    <row r="482" spans="7:7" x14ac:dyDescent="0.25">
      <c r="G482" s="80"/>
    </row>
    <row r="483" spans="7:7" x14ac:dyDescent="0.25">
      <c r="G483" s="80"/>
    </row>
    <row r="484" spans="7:7" x14ac:dyDescent="0.25">
      <c r="G484" s="80"/>
    </row>
    <row r="485" spans="7:7" x14ac:dyDescent="0.25">
      <c r="G485" s="80"/>
    </row>
    <row r="486" spans="7:7" x14ac:dyDescent="0.25">
      <c r="G486" s="80"/>
    </row>
    <row r="487" spans="7:7" x14ac:dyDescent="0.25">
      <c r="G487" s="80"/>
    </row>
    <row r="488" spans="7:7" x14ac:dyDescent="0.25">
      <c r="G488" s="80"/>
    </row>
    <row r="489" spans="7:7" x14ac:dyDescent="0.25">
      <c r="G489" s="80"/>
    </row>
    <row r="490" spans="7:7" x14ac:dyDescent="0.25">
      <c r="G490" s="80"/>
    </row>
    <row r="491" spans="7:7" x14ac:dyDescent="0.25">
      <c r="G491" s="80"/>
    </row>
    <row r="492" spans="7:7" x14ac:dyDescent="0.25">
      <c r="G492" s="80"/>
    </row>
    <row r="493" spans="7:7" x14ac:dyDescent="0.25">
      <c r="G493" s="80"/>
    </row>
    <row r="494" spans="7:7" x14ac:dyDescent="0.25">
      <c r="G494" s="80"/>
    </row>
    <row r="495" spans="7:7" x14ac:dyDescent="0.25">
      <c r="G495" s="80"/>
    </row>
    <row r="496" spans="7:7" x14ac:dyDescent="0.25">
      <c r="G496" s="80"/>
    </row>
    <row r="497" spans="7:7" x14ac:dyDescent="0.25">
      <c r="G497" s="80"/>
    </row>
    <row r="498" spans="7:7" x14ac:dyDescent="0.25">
      <c r="G498" s="80"/>
    </row>
    <row r="499" spans="7:7" x14ac:dyDescent="0.25">
      <c r="G499" s="80"/>
    </row>
    <row r="500" spans="7:7" x14ac:dyDescent="0.25">
      <c r="G500" s="80"/>
    </row>
    <row r="501" spans="7:7" x14ac:dyDescent="0.25">
      <c r="G501" s="80"/>
    </row>
    <row r="502" spans="7:7" x14ac:dyDescent="0.25">
      <c r="G502" s="80"/>
    </row>
    <row r="503" spans="7:7" x14ac:dyDescent="0.25">
      <c r="G503" s="80"/>
    </row>
    <row r="504" spans="7:7" x14ac:dyDescent="0.25">
      <c r="G504" s="80"/>
    </row>
    <row r="505" spans="7:7" x14ac:dyDescent="0.25">
      <c r="G505" s="80"/>
    </row>
    <row r="506" spans="7:7" x14ac:dyDescent="0.25">
      <c r="G506" s="80"/>
    </row>
    <row r="507" spans="7:7" x14ac:dyDescent="0.25">
      <c r="G507" s="80"/>
    </row>
    <row r="508" spans="7:7" x14ac:dyDescent="0.25">
      <c r="G508" s="80"/>
    </row>
    <row r="509" spans="7:7" x14ac:dyDescent="0.25">
      <c r="G509" s="80"/>
    </row>
    <row r="510" spans="7:7" x14ac:dyDescent="0.25">
      <c r="G510" s="80"/>
    </row>
    <row r="511" spans="7:7" x14ac:dyDescent="0.25">
      <c r="G511" s="80"/>
    </row>
    <row r="512" spans="7:7" x14ac:dyDescent="0.25">
      <c r="G512" s="80"/>
    </row>
    <row r="513" spans="7:7" x14ac:dyDescent="0.25">
      <c r="G513" s="80"/>
    </row>
    <row r="514" spans="7:7" x14ac:dyDescent="0.25">
      <c r="G514" s="80"/>
    </row>
    <row r="515" spans="7:7" x14ac:dyDescent="0.25">
      <c r="G515" s="80"/>
    </row>
    <row r="516" spans="7:7" x14ac:dyDescent="0.25">
      <c r="G516" s="80"/>
    </row>
    <row r="517" spans="7:7" x14ac:dyDescent="0.25">
      <c r="G517" s="80"/>
    </row>
    <row r="518" spans="7:7" x14ac:dyDescent="0.25">
      <c r="G518" s="80"/>
    </row>
    <row r="519" spans="7:7" x14ac:dyDescent="0.25">
      <c r="G519" s="80"/>
    </row>
    <row r="520" spans="7:7" x14ac:dyDescent="0.25">
      <c r="G520" s="80"/>
    </row>
    <row r="521" spans="7:7" x14ac:dyDescent="0.25">
      <c r="G521" s="80"/>
    </row>
    <row r="522" spans="7:7" x14ac:dyDescent="0.25">
      <c r="G522" s="80"/>
    </row>
    <row r="523" spans="7:7" x14ac:dyDescent="0.25">
      <c r="G523" s="80"/>
    </row>
    <row r="524" spans="7:7" x14ac:dyDescent="0.25">
      <c r="G524" s="80"/>
    </row>
    <row r="525" spans="7:7" x14ac:dyDescent="0.25">
      <c r="G525" s="80"/>
    </row>
    <row r="526" spans="7:7" x14ac:dyDescent="0.25">
      <c r="G526" s="80"/>
    </row>
    <row r="527" spans="7:7" x14ac:dyDescent="0.25">
      <c r="G527" s="80"/>
    </row>
    <row r="528" spans="7:7" x14ac:dyDescent="0.25">
      <c r="G528" s="80"/>
    </row>
    <row r="529" spans="7:7" x14ac:dyDescent="0.25">
      <c r="G529" s="80"/>
    </row>
    <row r="530" spans="7:7" x14ac:dyDescent="0.25">
      <c r="G530" s="80"/>
    </row>
    <row r="531" spans="7:7" x14ac:dyDescent="0.25">
      <c r="G531" s="80"/>
    </row>
    <row r="532" spans="7:7" x14ac:dyDescent="0.25">
      <c r="G532" s="80"/>
    </row>
    <row r="533" spans="7:7" x14ac:dyDescent="0.25">
      <c r="G533" s="80"/>
    </row>
    <row r="534" spans="7:7" x14ac:dyDescent="0.25">
      <c r="G534" s="80"/>
    </row>
    <row r="535" spans="7:7" x14ac:dyDescent="0.25">
      <c r="G535" s="80"/>
    </row>
    <row r="536" spans="7:7" x14ac:dyDescent="0.25">
      <c r="G536" s="80"/>
    </row>
    <row r="537" spans="7:7" x14ac:dyDescent="0.25">
      <c r="G537" s="80"/>
    </row>
    <row r="538" spans="7:7" x14ac:dyDescent="0.25">
      <c r="G538" s="80"/>
    </row>
    <row r="539" spans="7:7" x14ac:dyDescent="0.25">
      <c r="G539" s="80"/>
    </row>
    <row r="540" spans="7:7" x14ac:dyDescent="0.25">
      <c r="G540" s="80"/>
    </row>
    <row r="541" spans="7:7" x14ac:dyDescent="0.25">
      <c r="G541" s="80"/>
    </row>
    <row r="542" spans="7:7" x14ac:dyDescent="0.25">
      <c r="G542" s="80"/>
    </row>
    <row r="543" spans="7:7" x14ac:dyDescent="0.25">
      <c r="G543" s="80"/>
    </row>
    <row r="544" spans="7:7" x14ac:dyDescent="0.25">
      <c r="G544" s="80"/>
    </row>
    <row r="545" spans="7:7" x14ac:dyDescent="0.25">
      <c r="G545" s="80"/>
    </row>
    <row r="546" spans="7:7" x14ac:dyDescent="0.25">
      <c r="G546" s="80"/>
    </row>
    <row r="547" spans="7:7" x14ac:dyDescent="0.25">
      <c r="G547" s="80"/>
    </row>
    <row r="548" spans="7:7" x14ac:dyDescent="0.25">
      <c r="G548" s="80"/>
    </row>
    <row r="549" spans="7:7" x14ac:dyDescent="0.25">
      <c r="G549" s="80"/>
    </row>
    <row r="550" spans="7:7" x14ac:dyDescent="0.25">
      <c r="G550" s="80"/>
    </row>
    <row r="551" spans="7:7" x14ac:dyDescent="0.25">
      <c r="G551" s="80"/>
    </row>
    <row r="552" spans="7:7" x14ac:dyDescent="0.25">
      <c r="G552" s="80"/>
    </row>
    <row r="553" spans="7:7" x14ac:dyDescent="0.25">
      <c r="G553" s="80"/>
    </row>
    <row r="554" spans="7:7" x14ac:dyDescent="0.25">
      <c r="G554" s="80"/>
    </row>
    <row r="555" spans="7:7" x14ac:dyDescent="0.25">
      <c r="G555" s="80"/>
    </row>
    <row r="556" spans="7:7" x14ac:dyDescent="0.25">
      <c r="G556" s="80"/>
    </row>
    <row r="557" spans="7:7" x14ac:dyDescent="0.25">
      <c r="G557" s="80"/>
    </row>
    <row r="558" spans="7:7" x14ac:dyDescent="0.25">
      <c r="G558" s="80"/>
    </row>
    <row r="559" spans="7:7" x14ac:dyDescent="0.25">
      <c r="G559" s="80"/>
    </row>
    <row r="560" spans="7:7" x14ac:dyDescent="0.25">
      <c r="G560" s="80"/>
    </row>
    <row r="561" spans="7:7" x14ac:dyDescent="0.25">
      <c r="G561" s="80"/>
    </row>
    <row r="562" spans="7:7" x14ac:dyDescent="0.25">
      <c r="G562" s="80"/>
    </row>
    <row r="563" spans="7:7" x14ac:dyDescent="0.25">
      <c r="G563" s="80"/>
    </row>
    <row r="564" spans="7:7" x14ac:dyDescent="0.25">
      <c r="G564" s="80"/>
    </row>
    <row r="565" spans="7:7" x14ac:dyDescent="0.25">
      <c r="G565" s="80"/>
    </row>
    <row r="566" spans="7:7" x14ac:dyDescent="0.25">
      <c r="G566" s="80"/>
    </row>
    <row r="567" spans="7:7" x14ac:dyDescent="0.25">
      <c r="G567" s="80"/>
    </row>
    <row r="568" spans="7:7" x14ac:dyDescent="0.25">
      <c r="G568" s="80"/>
    </row>
    <row r="569" spans="7:7" x14ac:dyDescent="0.25">
      <c r="G569" s="80"/>
    </row>
    <row r="570" spans="7:7" x14ac:dyDescent="0.25">
      <c r="G570" s="80"/>
    </row>
    <row r="571" spans="7:7" x14ac:dyDescent="0.25">
      <c r="G571" s="80"/>
    </row>
    <row r="572" spans="7:7" x14ac:dyDescent="0.25">
      <c r="G572" s="80"/>
    </row>
    <row r="573" spans="7:7" x14ac:dyDescent="0.25">
      <c r="G573" s="80"/>
    </row>
    <row r="574" spans="7:7" x14ac:dyDescent="0.25">
      <c r="G574" s="80"/>
    </row>
    <row r="575" spans="7:7" x14ac:dyDescent="0.25">
      <c r="G575" s="80"/>
    </row>
    <row r="576" spans="7:7" x14ac:dyDescent="0.25">
      <c r="G576" s="80"/>
    </row>
    <row r="577" spans="7:7" x14ac:dyDescent="0.25">
      <c r="G577" s="80"/>
    </row>
    <row r="578" spans="7:7" x14ac:dyDescent="0.25">
      <c r="G578" s="80"/>
    </row>
    <row r="579" spans="7:7" x14ac:dyDescent="0.25">
      <c r="G579" s="80"/>
    </row>
    <row r="580" spans="7:7" x14ac:dyDescent="0.25">
      <c r="G580" s="80"/>
    </row>
    <row r="581" spans="7:7" x14ac:dyDescent="0.25">
      <c r="G581" s="80"/>
    </row>
    <row r="582" spans="7:7" x14ac:dyDescent="0.25">
      <c r="G582" s="80"/>
    </row>
    <row r="583" spans="7:7" x14ac:dyDescent="0.25">
      <c r="G583" s="80"/>
    </row>
    <row r="584" spans="7:7" x14ac:dyDescent="0.25">
      <c r="G584" s="80"/>
    </row>
    <row r="585" spans="7:7" x14ac:dyDescent="0.25">
      <c r="G585" s="80"/>
    </row>
    <row r="586" spans="7:7" x14ac:dyDescent="0.25">
      <c r="G586" s="80"/>
    </row>
    <row r="587" spans="7:7" x14ac:dyDescent="0.25">
      <c r="G587" s="80"/>
    </row>
    <row r="588" spans="7:7" x14ac:dyDescent="0.25">
      <c r="G588" s="80"/>
    </row>
    <row r="589" spans="7:7" x14ac:dyDescent="0.25">
      <c r="G589" s="80"/>
    </row>
    <row r="590" spans="7:7" x14ac:dyDescent="0.25">
      <c r="G590" s="80"/>
    </row>
    <row r="591" spans="7:7" x14ac:dyDescent="0.25">
      <c r="G591" s="80"/>
    </row>
    <row r="592" spans="7:7" x14ac:dyDescent="0.25">
      <c r="G592" s="80"/>
    </row>
    <row r="593" spans="7:7" x14ac:dyDescent="0.25">
      <c r="G593" s="80"/>
    </row>
    <row r="594" spans="7:7" x14ac:dyDescent="0.25">
      <c r="G594" s="80"/>
    </row>
    <row r="595" spans="7:7" x14ac:dyDescent="0.25">
      <c r="G595" s="80"/>
    </row>
    <row r="596" spans="7:7" x14ac:dyDescent="0.25">
      <c r="G596" s="80"/>
    </row>
    <row r="597" spans="7:7" x14ac:dyDescent="0.25">
      <c r="G597" s="80"/>
    </row>
    <row r="598" spans="7:7" x14ac:dyDescent="0.25">
      <c r="G598" s="80"/>
    </row>
    <row r="599" spans="7:7" x14ac:dyDescent="0.25">
      <c r="G599" s="80"/>
    </row>
    <row r="600" spans="7:7" x14ac:dyDescent="0.25">
      <c r="G600" s="80"/>
    </row>
    <row r="601" spans="7:7" x14ac:dyDescent="0.25">
      <c r="G601" s="80"/>
    </row>
    <row r="602" spans="7:7" x14ac:dyDescent="0.25">
      <c r="G602" s="80"/>
    </row>
    <row r="603" spans="7:7" x14ac:dyDescent="0.25">
      <c r="G603" s="80"/>
    </row>
    <row r="604" spans="7:7" x14ac:dyDescent="0.25">
      <c r="G604" s="80"/>
    </row>
    <row r="605" spans="7:7" x14ac:dyDescent="0.25">
      <c r="G605" s="80"/>
    </row>
    <row r="606" spans="7:7" x14ac:dyDescent="0.25">
      <c r="G606" s="80"/>
    </row>
    <row r="607" spans="7:7" x14ac:dyDescent="0.25">
      <c r="G607" s="80"/>
    </row>
    <row r="608" spans="7:7" x14ac:dyDescent="0.25">
      <c r="G608" s="80"/>
    </row>
    <row r="609" spans="7:7" x14ac:dyDescent="0.25">
      <c r="G609" s="80"/>
    </row>
    <row r="610" spans="7:7" x14ac:dyDescent="0.25">
      <c r="G610" s="80"/>
    </row>
    <row r="611" spans="7:7" x14ac:dyDescent="0.25">
      <c r="G611" s="80"/>
    </row>
    <row r="612" spans="7:7" x14ac:dyDescent="0.25">
      <c r="G612" s="80"/>
    </row>
    <row r="613" spans="7:7" x14ac:dyDescent="0.25">
      <c r="G613" s="80"/>
    </row>
    <row r="614" spans="7:7" x14ac:dyDescent="0.25">
      <c r="G614" s="80"/>
    </row>
    <row r="615" spans="7:7" x14ac:dyDescent="0.25">
      <c r="G615" s="80"/>
    </row>
    <row r="616" spans="7:7" x14ac:dyDescent="0.25">
      <c r="G616" s="80"/>
    </row>
    <row r="617" spans="7:7" x14ac:dyDescent="0.25">
      <c r="G617" s="80"/>
    </row>
    <row r="618" spans="7:7" x14ac:dyDescent="0.25">
      <c r="G618" s="80"/>
    </row>
    <row r="619" spans="7:7" x14ac:dyDescent="0.25">
      <c r="G619" s="80"/>
    </row>
    <row r="620" spans="7:7" x14ac:dyDescent="0.25">
      <c r="G620" s="80"/>
    </row>
    <row r="621" spans="7:7" x14ac:dyDescent="0.25">
      <c r="G621" s="80"/>
    </row>
    <row r="622" spans="7:7" x14ac:dyDescent="0.25">
      <c r="G622" s="80"/>
    </row>
    <row r="623" spans="7:7" x14ac:dyDescent="0.25">
      <c r="G623" s="80"/>
    </row>
    <row r="624" spans="7:7" x14ac:dyDescent="0.25">
      <c r="G624" s="80"/>
    </row>
    <row r="625" spans="7:7" x14ac:dyDescent="0.25">
      <c r="G625" s="80"/>
    </row>
    <row r="626" spans="7:7" x14ac:dyDescent="0.25">
      <c r="G626" s="80"/>
    </row>
    <row r="627" spans="7:7" x14ac:dyDescent="0.25">
      <c r="G627" s="80"/>
    </row>
    <row r="628" spans="7:7" x14ac:dyDescent="0.25">
      <c r="G628" s="80"/>
    </row>
    <row r="629" spans="7:7" x14ac:dyDescent="0.25">
      <c r="G629" s="80"/>
    </row>
    <row r="630" spans="7:7" x14ac:dyDescent="0.25">
      <c r="G630" s="80"/>
    </row>
    <row r="631" spans="7:7" x14ac:dyDescent="0.25">
      <c r="G631" s="80"/>
    </row>
    <row r="632" spans="7:7" x14ac:dyDescent="0.25">
      <c r="G632" s="80"/>
    </row>
    <row r="633" spans="7:7" x14ac:dyDescent="0.25">
      <c r="G633" s="80"/>
    </row>
    <row r="634" spans="7:7" x14ac:dyDescent="0.25">
      <c r="G634" s="80"/>
    </row>
    <row r="635" spans="7:7" x14ac:dyDescent="0.25">
      <c r="G635" s="80"/>
    </row>
    <row r="636" spans="7:7" x14ac:dyDescent="0.25">
      <c r="G636" s="80"/>
    </row>
    <row r="637" spans="7:7" x14ac:dyDescent="0.25">
      <c r="G637" s="80"/>
    </row>
    <row r="638" spans="7:7" x14ac:dyDescent="0.25">
      <c r="G638" s="80"/>
    </row>
    <row r="639" spans="7:7" x14ac:dyDescent="0.25">
      <c r="G639" s="80"/>
    </row>
    <row r="640" spans="7:7" x14ac:dyDescent="0.25">
      <c r="G640" s="80"/>
    </row>
    <row r="641" spans="7:7" x14ac:dyDescent="0.25">
      <c r="G641" s="80"/>
    </row>
    <row r="642" spans="7:7" x14ac:dyDescent="0.25">
      <c r="G642" s="80"/>
    </row>
    <row r="643" spans="7:7" x14ac:dyDescent="0.25">
      <c r="G643" s="80"/>
    </row>
    <row r="644" spans="7:7" x14ac:dyDescent="0.25">
      <c r="G644" s="80"/>
    </row>
    <row r="645" spans="7:7" x14ac:dyDescent="0.25">
      <c r="G645" s="80"/>
    </row>
    <row r="646" spans="7:7" x14ac:dyDescent="0.25">
      <c r="G646" s="80"/>
    </row>
    <row r="647" spans="7:7" x14ac:dyDescent="0.25">
      <c r="G647" s="80"/>
    </row>
    <row r="648" spans="7:7" x14ac:dyDescent="0.25">
      <c r="G648" s="80"/>
    </row>
    <row r="649" spans="7:7" x14ac:dyDescent="0.25">
      <c r="G649" s="80"/>
    </row>
    <row r="650" spans="7:7" x14ac:dyDescent="0.25">
      <c r="G650" s="80"/>
    </row>
    <row r="651" spans="7:7" x14ac:dyDescent="0.25">
      <c r="G651" s="80"/>
    </row>
    <row r="652" spans="7:7" x14ac:dyDescent="0.25">
      <c r="G652" s="80"/>
    </row>
    <row r="653" spans="7:7" x14ac:dyDescent="0.25">
      <c r="G653" s="80"/>
    </row>
    <row r="654" spans="7:7" x14ac:dyDescent="0.25">
      <c r="G654" s="80"/>
    </row>
    <row r="655" spans="7:7" x14ac:dyDescent="0.25">
      <c r="G655" s="80"/>
    </row>
    <row r="656" spans="7:7" x14ac:dyDescent="0.25">
      <c r="G656" s="80"/>
    </row>
    <row r="657" spans="7:7" x14ac:dyDescent="0.25">
      <c r="G657" s="80"/>
    </row>
    <row r="658" spans="7:7" x14ac:dyDescent="0.25">
      <c r="G658" s="80"/>
    </row>
    <row r="659" spans="7:7" x14ac:dyDescent="0.25">
      <c r="G659" s="80"/>
    </row>
    <row r="660" spans="7:7" x14ac:dyDescent="0.25">
      <c r="G660" s="80"/>
    </row>
    <row r="661" spans="7:7" x14ac:dyDescent="0.25">
      <c r="G661" s="80"/>
    </row>
    <row r="662" spans="7:7" x14ac:dyDescent="0.25">
      <c r="G662" s="80"/>
    </row>
    <row r="663" spans="7:7" x14ac:dyDescent="0.25">
      <c r="G663" s="80"/>
    </row>
    <row r="664" spans="7:7" x14ac:dyDescent="0.25">
      <c r="G664" s="80"/>
    </row>
    <row r="665" spans="7:7" x14ac:dyDescent="0.25">
      <c r="G665" s="80"/>
    </row>
    <row r="666" spans="7:7" x14ac:dyDescent="0.25">
      <c r="G666" s="80"/>
    </row>
    <row r="667" spans="7:7" x14ac:dyDescent="0.25">
      <c r="G667" s="80"/>
    </row>
    <row r="668" spans="7:7" x14ac:dyDescent="0.25">
      <c r="G668" s="80"/>
    </row>
    <row r="669" spans="7:7" x14ac:dyDescent="0.25">
      <c r="G669" s="80"/>
    </row>
    <row r="670" spans="7:7" x14ac:dyDescent="0.25">
      <c r="G670" s="80"/>
    </row>
    <row r="671" spans="7:7" x14ac:dyDescent="0.25">
      <c r="G671" s="80"/>
    </row>
    <row r="672" spans="7:7" x14ac:dyDescent="0.25">
      <c r="G672" s="80"/>
    </row>
    <row r="673" spans="7:7" x14ac:dyDescent="0.25">
      <c r="G673" s="80"/>
    </row>
    <row r="674" spans="7:7" x14ac:dyDescent="0.25">
      <c r="G674" s="80"/>
    </row>
    <row r="675" spans="7:7" x14ac:dyDescent="0.25">
      <c r="G675" s="80"/>
    </row>
    <row r="676" spans="7:7" x14ac:dyDescent="0.25">
      <c r="G676" s="80"/>
    </row>
    <row r="677" spans="7:7" x14ac:dyDescent="0.25">
      <c r="G677" s="80"/>
    </row>
    <row r="678" spans="7:7" x14ac:dyDescent="0.25">
      <c r="G678" s="80"/>
    </row>
    <row r="679" spans="7:7" x14ac:dyDescent="0.25">
      <c r="G679" s="80"/>
    </row>
    <row r="680" spans="7:7" x14ac:dyDescent="0.25">
      <c r="G680" s="80"/>
    </row>
    <row r="681" spans="7:7" x14ac:dyDescent="0.25">
      <c r="G681" s="80"/>
    </row>
    <row r="682" spans="7:7" x14ac:dyDescent="0.25">
      <c r="G682" s="80"/>
    </row>
    <row r="683" spans="7:7" x14ac:dyDescent="0.25">
      <c r="G683" s="80"/>
    </row>
    <row r="684" spans="7:7" x14ac:dyDescent="0.25">
      <c r="G684" s="80"/>
    </row>
    <row r="685" spans="7:7" x14ac:dyDescent="0.25">
      <c r="G685" s="80"/>
    </row>
    <row r="686" spans="7:7" x14ac:dyDescent="0.25">
      <c r="G686" s="80"/>
    </row>
    <row r="687" spans="7:7" x14ac:dyDescent="0.25">
      <c r="G687" s="80"/>
    </row>
    <row r="688" spans="7:7" x14ac:dyDescent="0.25">
      <c r="G688" s="80"/>
    </row>
    <row r="689" spans="7:7" x14ac:dyDescent="0.25">
      <c r="G689" s="80"/>
    </row>
    <row r="690" spans="7:7" x14ac:dyDescent="0.25">
      <c r="G690" s="80"/>
    </row>
    <row r="691" spans="7:7" x14ac:dyDescent="0.25">
      <c r="G691" s="80"/>
    </row>
    <row r="692" spans="7:7" x14ac:dyDescent="0.25">
      <c r="G692" s="80"/>
    </row>
    <row r="693" spans="7:7" x14ac:dyDescent="0.25">
      <c r="G693" s="80"/>
    </row>
    <row r="694" spans="7:7" x14ac:dyDescent="0.25">
      <c r="G694" s="80"/>
    </row>
    <row r="695" spans="7:7" x14ac:dyDescent="0.25">
      <c r="G695" s="80"/>
    </row>
    <row r="696" spans="7:7" x14ac:dyDescent="0.25">
      <c r="G696" s="80"/>
    </row>
    <row r="697" spans="7:7" x14ac:dyDescent="0.25">
      <c r="G697" s="80"/>
    </row>
    <row r="698" spans="7:7" x14ac:dyDescent="0.25">
      <c r="G698" s="80"/>
    </row>
    <row r="699" spans="7:7" x14ac:dyDescent="0.25">
      <c r="G699" s="80"/>
    </row>
    <row r="700" spans="7:7" x14ac:dyDescent="0.25">
      <c r="G700" s="80"/>
    </row>
    <row r="701" spans="7:7" x14ac:dyDescent="0.25">
      <c r="G701" s="80"/>
    </row>
    <row r="702" spans="7:7" x14ac:dyDescent="0.25">
      <c r="G702" s="80"/>
    </row>
    <row r="703" spans="7:7" x14ac:dyDescent="0.25">
      <c r="G703" s="80"/>
    </row>
    <row r="704" spans="7:7" x14ac:dyDescent="0.25">
      <c r="G704" s="80"/>
    </row>
    <row r="705" spans="7:7" x14ac:dyDescent="0.25">
      <c r="G705" s="80"/>
    </row>
    <row r="706" spans="7:7" x14ac:dyDescent="0.25">
      <c r="G706" s="80"/>
    </row>
    <row r="707" spans="7:7" x14ac:dyDescent="0.25">
      <c r="G707" s="80"/>
    </row>
    <row r="708" spans="7:7" x14ac:dyDescent="0.25">
      <c r="G708" s="80"/>
    </row>
    <row r="709" spans="7:7" x14ac:dyDescent="0.25">
      <c r="G709" s="80"/>
    </row>
    <row r="710" spans="7:7" x14ac:dyDescent="0.25">
      <c r="G710" s="80"/>
    </row>
    <row r="711" spans="7:7" x14ac:dyDescent="0.25">
      <c r="G711" s="80"/>
    </row>
    <row r="712" spans="7:7" x14ac:dyDescent="0.25">
      <c r="G712" s="80"/>
    </row>
    <row r="713" spans="7:7" x14ac:dyDescent="0.25">
      <c r="G713" s="80"/>
    </row>
    <row r="714" spans="7:7" x14ac:dyDescent="0.25">
      <c r="G714" s="80"/>
    </row>
    <row r="715" spans="7:7" x14ac:dyDescent="0.25">
      <c r="G715" s="80"/>
    </row>
    <row r="716" spans="7:7" x14ac:dyDescent="0.25">
      <c r="G716" s="80"/>
    </row>
    <row r="717" spans="7:7" x14ac:dyDescent="0.25">
      <c r="G717" s="80"/>
    </row>
    <row r="718" spans="7:7" x14ac:dyDescent="0.25">
      <c r="G718" s="80"/>
    </row>
    <row r="719" spans="7:7" x14ac:dyDescent="0.25">
      <c r="G719" s="80"/>
    </row>
    <row r="720" spans="7:7" x14ac:dyDescent="0.25">
      <c r="G720" s="80"/>
    </row>
    <row r="721" spans="7:7" x14ac:dyDescent="0.25">
      <c r="G721" s="80"/>
    </row>
    <row r="722" spans="7:7" x14ac:dyDescent="0.25">
      <c r="G722" s="80"/>
    </row>
    <row r="723" spans="7:7" x14ac:dyDescent="0.25">
      <c r="G723" s="80"/>
    </row>
    <row r="724" spans="7:7" x14ac:dyDescent="0.25">
      <c r="G724" s="80"/>
    </row>
    <row r="725" spans="7:7" x14ac:dyDescent="0.25">
      <c r="G725" s="80"/>
    </row>
    <row r="726" spans="7:7" x14ac:dyDescent="0.25">
      <c r="G726" s="80"/>
    </row>
    <row r="727" spans="7:7" x14ac:dyDescent="0.25">
      <c r="G727" s="80"/>
    </row>
    <row r="728" spans="7:7" x14ac:dyDescent="0.25">
      <c r="G728" s="80"/>
    </row>
    <row r="729" spans="7:7" x14ac:dyDescent="0.25">
      <c r="G729" s="80"/>
    </row>
    <row r="730" spans="7:7" x14ac:dyDescent="0.25">
      <c r="G730" s="80"/>
    </row>
    <row r="731" spans="7:7" x14ac:dyDescent="0.25">
      <c r="G731" s="80"/>
    </row>
    <row r="732" spans="7:7" x14ac:dyDescent="0.25">
      <c r="G732" s="80"/>
    </row>
    <row r="733" spans="7:7" x14ac:dyDescent="0.25">
      <c r="G733" s="80"/>
    </row>
    <row r="734" spans="7:7" x14ac:dyDescent="0.25">
      <c r="G734" s="80"/>
    </row>
    <row r="735" spans="7:7" x14ac:dyDescent="0.25">
      <c r="G735" s="80"/>
    </row>
    <row r="736" spans="7:7" x14ac:dyDescent="0.25">
      <c r="G736" s="80"/>
    </row>
    <row r="737" spans="7:7" x14ac:dyDescent="0.25">
      <c r="G737" s="80"/>
    </row>
    <row r="738" spans="7:7" x14ac:dyDescent="0.25">
      <c r="G738" s="80"/>
    </row>
    <row r="739" spans="7:7" x14ac:dyDescent="0.25">
      <c r="G739" s="80"/>
    </row>
    <row r="740" spans="7:7" x14ac:dyDescent="0.25">
      <c r="G740" s="80"/>
    </row>
    <row r="741" spans="7:7" x14ac:dyDescent="0.25">
      <c r="G741" s="80"/>
    </row>
    <row r="742" spans="7:7" x14ac:dyDescent="0.25">
      <c r="G742" s="80"/>
    </row>
    <row r="743" spans="7:7" x14ac:dyDescent="0.25">
      <c r="G743" s="80"/>
    </row>
    <row r="744" spans="7:7" x14ac:dyDescent="0.25">
      <c r="G744" s="80"/>
    </row>
    <row r="745" spans="7:7" x14ac:dyDescent="0.25">
      <c r="G745" s="80"/>
    </row>
    <row r="746" spans="7:7" x14ac:dyDescent="0.25">
      <c r="G746" s="80"/>
    </row>
    <row r="747" spans="7:7" x14ac:dyDescent="0.25">
      <c r="G747" s="80"/>
    </row>
    <row r="748" spans="7:7" x14ac:dyDescent="0.25">
      <c r="G748" s="80"/>
    </row>
    <row r="749" spans="7:7" x14ac:dyDescent="0.25">
      <c r="G749" s="80"/>
    </row>
    <row r="750" spans="7:7" x14ac:dyDescent="0.25">
      <c r="G750" s="80"/>
    </row>
    <row r="751" spans="7:7" x14ac:dyDescent="0.25">
      <c r="G751" s="80"/>
    </row>
    <row r="752" spans="7:7" x14ac:dyDescent="0.25">
      <c r="G752" s="80"/>
    </row>
    <row r="753" spans="7:7" x14ac:dyDescent="0.25">
      <c r="G753" s="80"/>
    </row>
    <row r="754" spans="7:7" x14ac:dyDescent="0.25">
      <c r="G754" s="80"/>
    </row>
    <row r="755" spans="7:7" x14ac:dyDescent="0.25">
      <c r="G755" s="80"/>
    </row>
    <row r="756" spans="7:7" x14ac:dyDescent="0.25">
      <c r="G756" s="80"/>
    </row>
    <row r="757" spans="7:7" x14ac:dyDescent="0.25">
      <c r="G757" s="80"/>
    </row>
    <row r="758" spans="7:7" x14ac:dyDescent="0.25">
      <c r="G758" s="80"/>
    </row>
    <row r="759" spans="7:7" x14ac:dyDescent="0.25">
      <c r="G759" s="80"/>
    </row>
    <row r="760" spans="7:7" x14ac:dyDescent="0.25">
      <c r="G760" s="80"/>
    </row>
    <row r="761" spans="7:7" x14ac:dyDescent="0.25">
      <c r="G761" s="80"/>
    </row>
    <row r="762" spans="7:7" x14ac:dyDescent="0.25">
      <c r="G762" s="80"/>
    </row>
    <row r="763" spans="7:7" x14ac:dyDescent="0.25">
      <c r="G763" s="80"/>
    </row>
    <row r="764" spans="7:7" x14ac:dyDescent="0.25">
      <c r="G764" s="80"/>
    </row>
    <row r="765" spans="7:7" x14ac:dyDescent="0.25">
      <c r="G765" s="80"/>
    </row>
    <row r="766" spans="7:7" x14ac:dyDescent="0.25">
      <c r="G766" s="80"/>
    </row>
    <row r="767" spans="7:7" x14ac:dyDescent="0.25">
      <c r="G767" s="80"/>
    </row>
    <row r="768" spans="7:7" x14ac:dyDescent="0.25">
      <c r="G768" s="80"/>
    </row>
    <row r="769" spans="7:7" x14ac:dyDescent="0.25">
      <c r="G769" s="80"/>
    </row>
    <row r="770" spans="7:7" x14ac:dyDescent="0.25">
      <c r="G770" s="80"/>
    </row>
    <row r="771" spans="7:7" x14ac:dyDescent="0.25">
      <c r="G771" s="80"/>
    </row>
    <row r="772" spans="7:7" x14ac:dyDescent="0.25">
      <c r="G772" s="80"/>
    </row>
    <row r="773" spans="7:7" x14ac:dyDescent="0.25">
      <c r="G773" s="80"/>
    </row>
    <row r="774" spans="7:7" x14ac:dyDescent="0.25">
      <c r="G774" s="80"/>
    </row>
    <row r="775" spans="7:7" x14ac:dyDescent="0.25">
      <c r="G775" s="80"/>
    </row>
    <row r="776" spans="7:7" x14ac:dyDescent="0.25">
      <c r="G776" s="80"/>
    </row>
    <row r="777" spans="7:7" x14ac:dyDescent="0.25">
      <c r="G777" s="80"/>
    </row>
    <row r="778" spans="7:7" x14ac:dyDescent="0.25">
      <c r="G778" s="80"/>
    </row>
    <row r="779" spans="7:7" x14ac:dyDescent="0.25">
      <c r="G779" s="80"/>
    </row>
    <row r="780" spans="7:7" x14ac:dyDescent="0.25">
      <c r="G780" s="80"/>
    </row>
    <row r="781" spans="7:7" x14ac:dyDescent="0.25">
      <c r="G781" s="80"/>
    </row>
    <row r="782" spans="7:7" x14ac:dyDescent="0.25">
      <c r="G782" s="80"/>
    </row>
    <row r="783" spans="7:7" x14ac:dyDescent="0.25">
      <c r="G783" s="80"/>
    </row>
    <row r="784" spans="7:7" x14ac:dyDescent="0.25">
      <c r="G784" s="80"/>
    </row>
    <row r="785" spans="7:7" x14ac:dyDescent="0.25">
      <c r="G785" s="80"/>
    </row>
    <row r="786" spans="7:7" x14ac:dyDescent="0.25">
      <c r="G786" s="80"/>
    </row>
    <row r="787" spans="7:7" x14ac:dyDescent="0.25">
      <c r="G787" s="80"/>
    </row>
    <row r="788" spans="7:7" x14ac:dyDescent="0.25">
      <c r="G788" s="80"/>
    </row>
    <row r="789" spans="7:7" x14ac:dyDescent="0.25">
      <c r="G789" s="80"/>
    </row>
    <row r="790" spans="7:7" x14ac:dyDescent="0.25">
      <c r="G790" s="80"/>
    </row>
    <row r="791" spans="7:7" x14ac:dyDescent="0.25">
      <c r="G791" s="80"/>
    </row>
    <row r="792" spans="7:7" x14ac:dyDescent="0.25">
      <c r="G792" s="80"/>
    </row>
    <row r="793" spans="7:7" x14ac:dyDescent="0.25">
      <c r="G793" s="80"/>
    </row>
    <row r="794" spans="7:7" x14ac:dyDescent="0.25">
      <c r="G794" s="80"/>
    </row>
    <row r="795" spans="7:7" x14ac:dyDescent="0.25">
      <c r="G795" s="80"/>
    </row>
    <row r="796" spans="7:7" x14ac:dyDescent="0.25">
      <c r="G796" s="80"/>
    </row>
    <row r="797" spans="7:7" x14ac:dyDescent="0.25">
      <c r="G797" s="80"/>
    </row>
    <row r="798" spans="7:7" x14ac:dyDescent="0.25">
      <c r="G798" s="80"/>
    </row>
    <row r="799" spans="7:7" x14ac:dyDescent="0.25">
      <c r="G799" s="80"/>
    </row>
    <row r="800" spans="7:7" x14ac:dyDescent="0.25">
      <c r="G800" s="80"/>
    </row>
    <row r="801" spans="7:7" x14ac:dyDescent="0.25">
      <c r="G801" s="80"/>
    </row>
    <row r="802" spans="7:7" x14ac:dyDescent="0.25">
      <c r="G802" s="80"/>
    </row>
    <row r="803" spans="7:7" x14ac:dyDescent="0.25">
      <c r="G803" s="80"/>
    </row>
    <row r="804" spans="7:7" x14ac:dyDescent="0.25">
      <c r="G804" s="80"/>
    </row>
    <row r="805" spans="7:7" x14ac:dyDescent="0.25">
      <c r="G805" s="80"/>
    </row>
    <row r="806" spans="7:7" x14ac:dyDescent="0.25">
      <c r="G806" s="80"/>
    </row>
    <row r="807" spans="7:7" x14ac:dyDescent="0.25">
      <c r="G807" s="80"/>
    </row>
    <row r="808" spans="7:7" x14ac:dyDescent="0.25">
      <c r="G808" s="80"/>
    </row>
    <row r="809" spans="7:7" x14ac:dyDescent="0.25">
      <c r="G809" s="80"/>
    </row>
    <row r="810" spans="7:7" x14ac:dyDescent="0.25">
      <c r="G810" s="80"/>
    </row>
    <row r="811" spans="7:7" x14ac:dyDescent="0.25">
      <c r="G811" s="80"/>
    </row>
    <row r="812" spans="7:7" x14ac:dyDescent="0.25">
      <c r="G812" s="80"/>
    </row>
    <row r="813" spans="7:7" x14ac:dyDescent="0.25">
      <c r="G813" s="80"/>
    </row>
    <row r="814" spans="7:7" x14ac:dyDescent="0.25">
      <c r="G814" s="80"/>
    </row>
    <row r="815" spans="7:7" x14ac:dyDescent="0.25">
      <c r="G815" s="80"/>
    </row>
    <row r="816" spans="7:7" x14ac:dyDescent="0.25">
      <c r="G816" s="80"/>
    </row>
    <row r="817" spans="7:7" x14ac:dyDescent="0.25">
      <c r="G817" s="80"/>
    </row>
    <row r="818" spans="7:7" x14ac:dyDescent="0.25">
      <c r="G818" s="80"/>
    </row>
    <row r="819" spans="7:7" x14ac:dyDescent="0.25">
      <c r="G819" s="80"/>
    </row>
    <row r="820" spans="7:7" x14ac:dyDescent="0.25">
      <c r="G820" s="80"/>
    </row>
    <row r="821" spans="7:7" x14ac:dyDescent="0.25">
      <c r="G821" s="80"/>
    </row>
    <row r="822" spans="7:7" x14ac:dyDescent="0.25">
      <c r="G822" s="80"/>
    </row>
    <row r="823" spans="7:7" x14ac:dyDescent="0.25">
      <c r="G823" s="80"/>
    </row>
    <row r="824" spans="7:7" x14ac:dyDescent="0.25">
      <c r="G824" s="80"/>
    </row>
    <row r="825" spans="7:7" x14ac:dyDescent="0.25">
      <c r="G825" s="80"/>
    </row>
    <row r="826" spans="7:7" x14ac:dyDescent="0.25">
      <c r="G826" s="80"/>
    </row>
    <row r="827" spans="7:7" x14ac:dyDescent="0.25">
      <c r="G827" s="80"/>
    </row>
    <row r="828" spans="7:7" x14ac:dyDescent="0.25">
      <c r="G828" s="80"/>
    </row>
    <row r="829" spans="7:7" x14ac:dyDescent="0.25">
      <c r="G829" s="80"/>
    </row>
    <row r="830" spans="7:7" x14ac:dyDescent="0.25">
      <c r="G830" s="80"/>
    </row>
    <row r="831" spans="7:7" x14ac:dyDescent="0.25">
      <c r="G831" s="80"/>
    </row>
    <row r="832" spans="7:7" x14ac:dyDescent="0.25">
      <c r="G832" s="80"/>
    </row>
    <row r="833" spans="7:7" x14ac:dyDescent="0.25">
      <c r="G833" s="80"/>
    </row>
    <row r="834" spans="7:7" x14ac:dyDescent="0.25">
      <c r="G834" s="80"/>
    </row>
    <row r="835" spans="7:7" x14ac:dyDescent="0.25">
      <c r="G835" s="80"/>
    </row>
    <row r="836" spans="7:7" x14ac:dyDescent="0.25">
      <c r="G836" s="80"/>
    </row>
    <row r="837" spans="7:7" x14ac:dyDescent="0.25">
      <c r="G837" s="80"/>
    </row>
    <row r="838" spans="7:7" x14ac:dyDescent="0.25">
      <c r="G838" s="80"/>
    </row>
    <row r="839" spans="7:7" x14ac:dyDescent="0.25">
      <c r="G839" s="80"/>
    </row>
    <row r="840" spans="7:7" x14ac:dyDescent="0.25">
      <c r="G840" s="80"/>
    </row>
    <row r="841" spans="7:7" x14ac:dyDescent="0.25">
      <c r="G841" s="80"/>
    </row>
    <row r="842" spans="7:7" x14ac:dyDescent="0.25">
      <c r="G842" s="80"/>
    </row>
    <row r="843" spans="7:7" x14ac:dyDescent="0.25">
      <c r="G843" s="80"/>
    </row>
    <row r="844" spans="7:7" x14ac:dyDescent="0.25">
      <c r="G844" s="80"/>
    </row>
    <row r="845" spans="7:7" x14ac:dyDescent="0.25">
      <c r="G845" s="80"/>
    </row>
    <row r="846" spans="7:7" x14ac:dyDescent="0.25">
      <c r="G846" s="80"/>
    </row>
    <row r="847" spans="7:7" x14ac:dyDescent="0.25">
      <c r="G847" s="80"/>
    </row>
    <row r="848" spans="7:7" x14ac:dyDescent="0.25">
      <c r="G848" s="80"/>
    </row>
    <row r="849" spans="7:7" x14ac:dyDescent="0.25">
      <c r="G849" s="80"/>
    </row>
    <row r="850" spans="7:7" x14ac:dyDescent="0.25">
      <c r="G850" s="80"/>
    </row>
    <row r="851" spans="7:7" x14ac:dyDescent="0.25">
      <c r="G851" s="80"/>
    </row>
    <row r="852" spans="7:7" x14ac:dyDescent="0.25">
      <c r="G852" s="80"/>
    </row>
    <row r="853" spans="7:7" x14ac:dyDescent="0.25">
      <c r="G853" s="80"/>
    </row>
    <row r="854" spans="7:7" x14ac:dyDescent="0.25">
      <c r="G854" s="80"/>
    </row>
    <row r="855" spans="7:7" x14ac:dyDescent="0.25">
      <c r="G855" s="80"/>
    </row>
    <row r="856" spans="7:7" x14ac:dyDescent="0.25">
      <c r="G856" s="80"/>
    </row>
    <row r="857" spans="7:7" x14ac:dyDescent="0.25">
      <c r="G857" s="80"/>
    </row>
    <row r="858" spans="7:7" x14ac:dyDescent="0.25">
      <c r="G858" s="80"/>
    </row>
    <row r="859" spans="7:7" x14ac:dyDescent="0.25">
      <c r="G859" s="80"/>
    </row>
    <row r="860" spans="7:7" x14ac:dyDescent="0.25">
      <c r="G860" s="80"/>
    </row>
    <row r="861" spans="7:7" x14ac:dyDescent="0.25">
      <c r="G861" s="80"/>
    </row>
    <row r="862" spans="7:7" x14ac:dyDescent="0.25">
      <c r="G862" s="80"/>
    </row>
    <row r="863" spans="7:7" x14ac:dyDescent="0.25">
      <c r="G863" s="80"/>
    </row>
    <row r="864" spans="7:7" x14ac:dyDescent="0.25">
      <c r="G864" s="80"/>
    </row>
    <row r="865" spans="7:7" x14ac:dyDescent="0.25">
      <c r="G865" s="80"/>
    </row>
    <row r="866" spans="7:7" x14ac:dyDescent="0.25">
      <c r="G866" s="80"/>
    </row>
    <row r="867" spans="7:7" x14ac:dyDescent="0.25">
      <c r="G867" s="80"/>
    </row>
    <row r="868" spans="7:7" x14ac:dyDescent="0.25">
      <c r="G868" s="80"/>
    </row>
    <row r="869" spans="7:7" x14ac:dyDescent="0.25">
      <c r="G869" s="80"/>
    </row>
    <row r="870" spans="7:7" x14ac:dyDescent="0.25">
      <c r="G870" s="80"/>
    </row>
    <row r="871" spans="7:7" x14ac:dyDescent="0.25">
      <c r="G871" s="80"/>
    </row>
    <row r="872" spans="7:7" x14ac:dyDescent="0.25">
      <c r="G872" s="80"/>
    </row>
    <row r="873" spans="7:7" x14ac:dyDescent="0.25">
      <c r="G873" s="80"/>
    </row>
    <row r="874" spans="7:7" x14ac:dyDescent="0.25">
      <c r="G874" s="80"/>
    </row>
    <row r="875" spans="7:7" x14ac:dyDescent="0.25">
      <c r="G875" s="80"/>
    </row>
    <row r="876" spans="7:7" x14ac:dyDescent="0.25">
      <c r="G876" s="80"/>
    </row>
    <row r="877" spans="7:7" x14ac:dyDescent="0.25">
      <c r="G877" s="80"/>
    </row>
    <row r="878" spans="7:7" x14ac:dyDescent="0.25">
      <c r="G878" s="80"/>
    </row>
    <row r="879" spans="7:7" x14ac:dyDescent="0.25">
      <c r="G879" s="80"/>
    </row>
    <row r="880" spans="7:7" x14ac:dyDescent="0.25">
      <c r="G880" s="80"/>
    </row>
    <row r="881" spans="7:7" x14ac:dyDescent="0.25">
      <c r="G881" s="80"/>
    </row>
    <row r="882" spans="7:7" x14ac:dyDescent="0.25">
      <c r="G882" s="80"/>
    </row>
    <row r="883" spans="7:7" x14ac:dyDescent="0.25">
      <c r="G883" s="80"/>
    </row>
    <row r="884" spans="7:7" x14ac:dyDescent="0.25">
      <c r="G884" s="80"/>
    </row>
    <row r="885" spans="7:7" x14ac:dyDescent="0.25">
      <c r="G885" s="80"/>
    </row>
    <row r="886" spans="7:7" x14ac:dyDescent="0.25">
      <c r="G886" s="80"/>
    </row>
    <row r="887" spans="7:7" x14ac:dyDescent="0.25">
      <c r="G887" s="80"/>
    </row>
    <row r="888" spans="7:7" x14ac:dyDescent="0.25">
      <c r="G888" s="80"/>
    </row>
    <row r="889" spans="7:7" x14ac:dyDescent="0.25">
      <c r="G889" s="80"/>
    </row>
    <row r="890" spans="7:7" x14ac:dyDescent="0.25">
      <c r="G890" s="80"/>
    </row>
    <row r="891" spans="7:7" x14ac:dyDescent="0.25">
      <c r="G891" s="80"/>
    </row>
    <row r="892" spans="7:7" x14ac:dyDescent="0.25">
      <c r="G892" s="80"/>
    </row>
    <row r="893" spans="7:7" x14ac:dyDescent="0.25">
      <c r="G893" s="80"/>
    </row>
    <row r="894" spans="7:7" x14ac:dyDescent="0.25">
      <c r="G894" s="80"/>
    </row>
    <row r="895" spans="7:7" x14ac:dyDescent="0.25">
      <c r="G895" s="80"/>
    </row>
    <row r="896" spans="7:7" x14ac:dyDescent="0.25">
      <c r="G896" s="80"/>
    </row>
    <row r="897" spans="7:7" x14ac:dyDescent="0.25">
      <c r="G897" s="80"/>
    </row>
    <row r="898" spans="7:7" x14ac:dyDescent="0.25">
      <c r="G898" s="80"/>
    </row>
    <row r="899" spans="7:7" x14ac:dyDescent="0.25">
      <c r="G899" s="80"/>
    </row>
    <row r="900" spans="7:7" x14ac:dyDescent="0.25">
      <c r="G900" s="80"/>
    </row>
    <row r="901" spans="7:7" x14ac:dyDescent="0.25">
      <c r="G901" s="80"/>
    </row>
    <row r="902" spans="7:7" x14ac:dyDescent="0.25">
      <c r="G902" s="80"/>
    </row>
    <row r="903" spans="7:7" x14ac:dyDescent="0.25">
      <c r="G903" s="80"/>
    </row>
    <row r="904" spans="7:7" x14ac:dyDescent="0.25">
      <c r="G904" s="80"/>
    </row>
    <row r="905" spans="7:7" x14ac:dyDescent="0.25">
      <c r="G905" s="80"/>
    </row>
    <row r="906" spans="7:7" x14ac:dyDescent="0.25">
      <c r="G906" s="80"/>
    </row>
    <row r="907" spans="7:7" x14ac:dyDescent="0.25">
      <c r="G907" s="80"/>
    </row>
    <row r="908" spans="7:7" x14ac:dyDescent="0.25">
      <c r="G908" s="80"/>
    </row>
    <row r="909" spans="7:7" x14ac:dyDescent="0.25">
      <c r="G909" s="80"/>
    </row>
    <row r="910" spans="7:7" x14ac:dyDescent="0.25">
      <c r="G910" s="80"/>
    </row>
    <row r="911" spans="7:7" x14ac:dyDescent="0.25">
      <c r="G911" s="80"/>
    </row>
    <row r="912" spans="7:7" x14ac:dyDescent="0.25">
      <c r="G912" s="80"/>
    </row>
    <row r="913" spans="7:7" x14ac:dyDescent="0.25">
      <c r="G913" s="80"/>
    </row>
    <row r="914" spans="7:7" x14ac:dyDescent="0.25">
      <c r="G914" s="80"/>
    </row>
    <row r="915" spans="7:7" x14ac:dyDescent="0.25">
      <c r="G915" s="80"/>
    </row>
    <row r="916" spans="7:7" x14ac:dyDescent="0.25">
      <c r="G916" s="80"/>
    </row>
    <row r="917" spans="7:7" x14ac:dyDescent="0.25">
      <c r="G917" s="80"/>
    </row>
    <row r="918" spans="7:7" x14ac:dyDescent="0.25">
      <c r="G918" s="80"/>
    </row>
    <row r="919" spans="7:7" x14ac:dyDescent="0.25">
      <c r="G919" s="80"/>
    </row>
    <row r="920" spans="7:7" x14ac:dyDescent="0.25">
      <c r="G920" s="80"/>
    </row>
    <row r="921" spans="7:7" x14ac:dyDescent="0.25">
      <c r="G921" s="80"/>
    </row>
    <row r="922" spans="7:7" x14ac:dyDescent="0.25">
      <c r="G922" s="80"/>
    </row>
    <row r="923" spans="7:7" x14ac:dyDescent="0.25">
      <c r="G923" s="80"/>
    </row>
    <row r="924" spans="7:7" x14ac:dyDescent="0.25">
      <c r="G924" s="80"/>
    </row>
    <row r="925" spans="7:7" x14ac:dyDescent="0.25">
      <c r="G925" s="80"/>
    </row>
    <row r="926" spans="7:7" x14ac:dyDescent="0.25">
      <c r="G926" s="80"/>
    </row>
    <row r="927" spans="7:7" x14ac:dyDescent="0.25">
      <c r="G927" s="80"/>
    </row>
    <row r="928" spans="7:7" x14ac:dyDescent="0.25">
      <c r="G928" s="80"/>
    </row>
    <row r="929" spans="7:7" x14ac:dyDescent="0.25">
      <c r="G929" s="80"/>
    </row>
    <row r="930" spans="7:7" x14ac:dyDescent="0.25">
      <c r="G930" s="80"/>
    </row>
    <row r="931" spans="7:7" x14ac:dyDescent="0.25">
      <c r="G931" s="80"/>
    </row>
    <row r="932" spans="7:7" x14ac:dyDescent="0.25">
      <c r="G932" s="80"/>
    </row>
    <row r="933" spans="7:7" x14ac:dyDescent="0.25">
      <c r="G933" s="80"/>
    </row>
    <row r="934" spans="7:7" x14ac:dyDescent="0.25">
      <c r="G934" s="80"/>
    </row>
    <row r="935" spans="7:7" x14ac:dyDescent="0.25">
      <c r="G935" s="80"/>
    </row>
    <row r="936" spans="7:7" x14ac:dyDescent="0.25">
      <c r="G936" s="80"/>
    </row>
    <row r="937" spans="7:7" x14ac:dyDescent="0.25">
      <c r="G937" s="80"/>
    </row>
    <row r="938" spans="7:7" x14ac:dyDescent="0.25">
      <c r="G938" s="80"/>
    </row>
    <row r="939" spans="7:7" x14ac:dyDescent="0.25">
      <c r="G939" s="80"/>
    </row>
    <row r="940" spans="7:7" x14ac:dyDescent="0.25">
      <c r="G940" s="80"/>
    </row>
    <row r="941" spans="7:7" x14ac:dyDescent="0.25">
      <c r="G941" s="80"/>
    </row>
    <row r="942" spans="7:7" x14ac:dyDescent="0.25">
      <c r="G942" s="80"/>
    </row>
    <row r="943" spans="7:7" x14ac:dyDescent="0.25">
      <c r="G943" s="80"/>
    </row>
    <row r="944" spans="7:7" x14ac:dyDescent="0.25">
      <c r="G944" s="80"/>
    </row>
    <row r="945" spans="7:7" x14ac:dyDescent="0.25">
      <c r="G945" s="80"/>
    </row>
    <row r="946" spans="7:7" x14ac:dyDescent="0.25">
      <c r="G946" s="80"/>
    </row>
    <row r="947" spans="7:7" x14ac:dyDescent="0.25">
      <c r="G947" s="80"/>
    </row>
    <row r="948" spans="7:7" x14ac:dyDescent="0.25">
      <c r="G948" s="80"/>
    </row>
    <row r="949" spans="7:7" x14ac:dyDescent="0.25">
      <c r="G949" s="80"/>
    </row>
    <row r="950" spans="7:7" x14ac:dyDescent="0.25">
      <c r="G950" s="80"/>
    </row>
    <row r="951" spans="7:7" x14ac:dyDescent="0.25">
      <c r="G951" s="80"/>
    </row>
    <row r="952" spans="7:7" x14ac:dyDescent="0.25">
      <c r="G952" s="80"/>
    </row>
    <row r="953" spans="7:7" x14ac:dyDescent="0.25">
      <c r="G953" s="80"/>
    </row>
    <row r="954" spans="7:7" x14ac:dyDescent="0.25">
      <c r="G954" s="80"/>
    </row>
    <row r="955" spans="7:7" x14ac:dyDescent="0.25">
      <c r="G955" s="80"/>
    </row>
    <row r="956" spans="7:7" x14ac:dyDescent="0.25">
      <c r="G956" s="80"/>
    </row>
    <row r="957" spans="7:7" x14ac:dyDescent="0.25">
      <c r="G957" s="80"/>
    </row>
    <row r="958" spans="7:7" x14ac:dyDescent="0.25">
      <c r="G958" s="80"/>
    </row>
    <row r="959" spans="7:7" x14ac:dyDescent="0.25">
      <c r="G959" s="80"/>
    </row>
    <row r="960" spans="7:7" x14ac:dyDescent="0.25">
      <c r="G960" s="80"/>
    </row>
    <row r="961" spans="7:7" x14ac:dyDescent="0.25">
      <c r="G961" s="80"/>
    </row>
    <row r="962" spans="7:7" x14ac:dyDescent="0.25">
      <c r="G962" s="80"/>
    </row>
    <row r="963" spans="7:7" x14ac:dyDescent="0.25">
      <c r="G963" s="80"/>
    </row>
    <row r="964" spans="7:7" x14ac:dyDescent="0.25">
      <c r="G964" s="80"/>
    </row>
    <row r="965" spans="7:7" x14ac:dyDescent="0.25">
      <c r="G965" s="80"/>
    </row>
    <row r="966" spans="7:7" x14ac:dyDescent="0.25">
      <c r="G966" s="80"/>
    </row>
    <row r="967" spans="7:7" x14ac:dyDescent="0.25">
      <c r="G967" s="80"/>
    </row>
    <row r="968" spans="7:7" x14ac:dyDescent="0.25">
      <c r="G968" s="80"/>
    </row>
    <row r="969" spans="7:7" x14ac:dyDescent="0.25">
      <c r="G969" s="80"/>
    </row>
    <row r="970" spans="7:7" x14ac:dyDescent="0.25">
      <c r="G970" s="80"/>
    </row>
    <row r="971" spans="7:7" x14ac:dyDescent="0.25">
      <c r="G971" s="80"/>
    </row>
    <row r="972" spans="7:7" x14ac:dyDescent="0.25">
      <c r="G972" s="80"/>
    </row>
    <row r="973" spans="7:7" x14ac:dyDescent="0.25">
      <c r="G973" s="80"/>
    </row>
    <row r="974" spans="7:7" x14ac:dyDescent="0.25">
      <c r="G974" s="80"/>
    </row>
    <row r="975" spans="7:7" x14ac:dyDescent="0.25">
      <c r="G975" s="80"/>
    </row>
    <row r="976" spans="7:7" x14ac:dyDescent="0.25">
      <c r="G976" s="80"/>
    </row>
    <row r="977" spans="7:7" x14ac:dyDescent="0.25">
      <c r="G977" s="80"/>
    </row>
    <row r="978" spans="7:7" x14ac:dyDescent="0.25">
      <c r="G978" s="80"/>
    </row>
    <row r="979" spans="7:7" x14ac:dyDescent="0.25">
      <c r="G979" s="80"/>
    </row>
    <row r="980" spans="7:7" x14ac:dyDescent="0.25">
      <c r="G980" s="80"/>
    </row>
    <row r="981" spans="7:7" x14ac:dyDescent="0.25">
      <c r="G981" s="80"/>
    </row>
    <row r="982" spans="7:7" x14ac:dyDescent="0.25">
      <c r="G982" s="80"/>
    </row>
    <row r="983" spans="7:7" x14ac:dyDescent="0.25">
      <c r="G983" s="80"/>
    </row>
    <row r="984" spans="7:7" x14ac:dyDescent="0.25">
      <c r="G984" s="80"/>
    </row>
    <row r="985" spans="7:7" x14ac:dyDescent="0.25">
      <c r="G985" s="80"/>
    </row>
    <row r="986" spans="7:7" x14ac:dyDescent="0.25">
      <c r="G986" s="80"/>
    </row>
    <row r="987" spans="7:7" x14ac:dyDescent="0.25">
      <c r="G987" s="80"/>
    </row>
    <row r="988" spans="7:7" x14ac:dyDescent="0.25">
      <c r="G988" s="80"/>
    </row>
    <row r="989" spans="7:7" x14ac:dyDescent="0.25">
      <c r="G989" s="80"/>
    </row>
    <row r="990" spans="7:7" x14ac:dyDescent="0.25">
      <c r="G990" s="80"/>
    </row>
    <row r="991" spans="7:7" x14ac:dyDescent="0.25">
      <c r="G991" s="80"/>
    </row>
    <row r="992" spans="7:7" x14ac:dyDescent="0.25">
      <c r="G992" s="80"/>
    </row>
    <row r="993" spans="7:7" x14ac:dyDescent="0.25">
      <c r="G993" s="80"/>
    </row>
    <row r="994" spans="7:7" x14ac:dyDescent="0.25">
      <c r="G994" s="80"/>
    </row>
    <row r="995" spans="7:7" x14ac:dyDescent="0.25">
      <c r="G995" s="80"/>
    </row>
    <row r="996" spans="7:7" x14ac:dyDescent="0.25">
      <c r="G996" s="80"/>
    </row>
    <row r="997" spans="7:7" x14ac:dyDescent="0.25">
      <c r="G997" s="80"/>
    </row>
    <row r="998" spans="7:7" x14ac:dyDescent="0.25">
      <c r="G998" s="80"/>
    </row>
    <row r="999" spans="7:7" x14ac:dyDescent="0.25">
      <c r="G999" s="80"/>
    </row>
    <row r="1000" spans="7:7" x14ac:dyDescent="0.25">
      <c r="G1000" s="80"/>
    </row>
    <row r="1001" spans="7:7" x14ac:dyDescent="0.25">
      <c r="G1001" s="80"/>
    </row>
    <row r="1002" spans="7:7" x14ac:dyDescent="0.25">
      <c r="G1002" s="80"/>
    </row>
    <row r="1003" spans="7:7" x14ac:dyDescent="0.25">
      <c r="G1003" s="80"/>
    </row>
    <row r="1004" spans="7:7" x14ac:dyDescent="0.25">
      <c r="G1004" s="80"/>
    </row>
    <row r="1005" spans="7:7" x14ac:dyDescent="0.25">
      <c r="G1005" s="80"/>
    </row>
    <row r="1006" spans="7:7" x14ac:dyDescent="0.25">
      <c r="G1006" s="80"/>
    </row>
    <row r="1007" spans="7:7" x14ac:dyDescent="0.25">
      <c r="G1007" s="80"/>
    </row>
    <row r="1008" spans="7:7" x14ac:dyDescent="0.25">
      <c r="G1008" s="80"/>
    </row>
    <row r="1009" spans="7:7" x14ac:dyDescent="0.25">
      <c r="G1009" s="80"/>
    </row>
    <row r="1010" spans="7:7" x14ac:dyDescent="0.25">
      <c r="G1010" s="80"/>
    </row>
    <row r="1011" spans="7:7" x14ac:dyDescent="0.25">
      <c r="G1011" s="80"/>
    </row>
    <row r="1012" spans="7:7" x14ac:dyDescent="0.25">
      <c r="G1012" s="80"/>
    </row>
    <row r="1013" spans="7:7" x14ac:dyDescent="0.25">
      <c r="G1013" s="80"/>
    </row>
    <row r="1014" spans="7:7" x14ac:dyDescent="0.25">
      <c r="G1014" s="80"/>
    </row>
    <row r="1015" spans="7:7" x14ac:dyDescent="0.25">
      <c r="G1015" s="80"/>
    </row>
    <row r="1016" spans="7:7" x14ac:dyDescent="0.25">
      <c r="G1016" s="80"/>
    </row>
    <row r="1017" spans="7:7" x14ac:dyDescent="0.25">
      <c r="G1017" s="80"/>
    </row>
    <row r="1018" spans="7:7" x14ac:dyDescent="0.25">
      <c r="G1018" s="80"/>
    </row>
    <row r="1019" spans="7:7" x14ac:dyDescent="0.25">
      <c r="G1019" s="80"/>
    </row>
    <row r="1020" spans="7:7" x14ac:dyDescent="0.25">
      <c r="G1020" s="80"/>
    </row>
    <row r="1021" spans="7:7" x14ac:dyDescent="0.25">
      <c r="G1021" s="80"/>
    </row>
    <row r="1022" spans="7:7" x14ac:dyDescent="0.25">
      <c r="G1022" s="80"/>
    </row>
    <row r="1023" spans="7:7" x14ac:dyDescent="0.25">
      <c r="G1023" s="80"/>
    </row>
    <row r="1024" spans="7:7" x14ac:dyDescent="0.25">
      <c r="G1024" s="80"/>
    </row>
    <row r="1025" spans="7:7" x14ac:dyDescent="0.25">
      <c r="G1025" s="80"/>
    </row>
    <row r="1026" spans="7:7" x14ac:dyDescent="0.25">
      <c r="G1026" s="80"/>
    </row>
    <row r="1027" spans="7:7" x14ac:dyDescent="0.25">
      <c r="G1027" s="80"/>
    </row>
    <row r="1028" spans="7:7" x14ac:dyDescent="0.25">
      <c r="G1028" s="80"/>
    </row>
    <row r="1029" spans="7:7" x14ac:dyDescent="0.25">
      <c r="G1029" s="80"/>
    </row>
    <row r="1030" spans="7:7" x14ac:dyDescent="0.25">
      <c r="G1030" s="80"/>
    </row>
    <row r="1031" spans="7:7" x14ac:dyDescent="0.25">
      <c r="G1031" s="80"/>
    </row>
    <row r="1032" spans="7:7" x14ac:dyDescent="0.25">
      <c r="G1032" s="80"/>
    </row>
    <row r="1033" spans="7:7" x14ac:dyDescent="0.25">
      <c r="G1033" s="80"/>
    </row>
    <row r="1034" spans="7:7" x14ac:dyDescent="0.25">
      <c r="G1034" s="80"/>
    </row>
    <row r="1035" spans="7:7" x14ac:dyDescent="0.25">
      <c r="G1035" s="80"/>
    </row>
    <row r="1036" spans="7:7" x14ac:dyDescent="0.25">
      <c r="G1036" s="80"/>
    </row>
    <row r="1037" spans="7:7" x14ac:dyDescent="0.25">
      <c r="G1037" s="80"/>
    </row>
    <row r="1038" spans="7:7" x14ac:dyDescent="0.25">
      <c r="G1038" s="80"/>
    </row>
    <row r="1039" spans="7:7" x14ac:dyDescent="0.25">
      <c r="G1039" s="80"/>
    </row>
    <row r="1040" spans="7:7" x14ac:dyDescent="0.25">
      <c r="G1040" s="80"/>
    </row>
    <row r="1041" spans="7:7" x14ac:dyDescent="0.25">
      <c r="G1041" s="80"/>
    </row>
    <row r="1042" spans="7:7" x14ac:dyDescent="0.25">
      <c r="G1042" s="80"/>
    </row>
    <row r="1043" spans="7:7" x14ac:dyDescent="0.25">
      <c r="G1043" s="80"/>
    </row>
    <row r="1044" spans="7:7" x14ac:dyDescent="0.25">
      <c r="G1044" s="80"/>
    </row>
    <row r="1045" spans="7:7" x14ac:dyDescent="0.25">
      <c r="G1045" s="80"/>
    </row>
    <row r="1046" spans="7:7" x14ac:dyDescent="0.25">
      <c r="G1046" s="80"/>
    </row>
    <row r="1047" spans="7:7" x14ac:dyDescent="0.25">
      <c r="G1047" s="80"/>
    </row>
    <row r="1048" spans="7:7" x14ac:dyDescent="0.25">
      <c r="G1048" s="80"/>
    </row>
    <row r="1049" spans="7:7" x14ac:dyDescent="0.25">
      <c r="G1049" s="80"/>
    </row>
    <row r="1050" spans="7:7" x14ac:dyDescent="0.25">
      <c r="G1050" s="80"/>
    </row>
    <row r="1051" spans="7:7" x14ac:dyDescent="0.25">
      <c r="G1051" s="80"/>
    </row>
    <row r="1052" spans="7:7" x14ac:dyDescent="0.25">
      <c r="G1052" s="80"/>
    </row>
    <row r="1053" spans="7:7" x14ac:dyDescent="0.25">
      <c r="G1053" s="80"/>
    </row>
    <row r="1054" spans="7:7" x14ac:dyDescent="0.25">
      <c r="G1054" s="80"/>
    </row>
    <row r="1055" spans="7:7" x14ac:dyDescent="0.25">
      <c r="G1055" s="80"/>
    </row>
    <row r="1056" spans="7:7" x14ac:dyDescent="0.25">
      <c r="G1056" s="80"/>
    </row>
    <row r="1057" spans="7:7" x14ac:dyDescent="0.25">
      <c r="G1057" s="80"/>
    </row>
    <row r="1058" spans="7:7" x14ac:dyDescent="0.25">
      <c r="G1058" s="80"/>
    </row>
    <row r="1059" spans="7:7" x14ac:dyDescent="0.25">
      <c r="G1059" s="80"/>
    </row>
    <row r="1060" spans="7:7" x14ac:dyDescent="0.25">
      <c r="G1060" s="80"/>
    </row>
    <row r="1061" spans="7:7" x14ac:dyDescent="0.25">
      <c r="G1061" s="80"/>
    </row>
    <row r="1062" spans="7:7" x14ac:dyDescent="0.25">
      <c r="G1062" s="80"/>
    </row>
    <row r="1063" spans="7:7" x14ac:dyDescent="0.25">
      <c r="G1063" s="80"/>
    </row>
    <row r="1064" spans="7:7" x14ac:dyDescent="0.25">
      <c r="G1064" s="80"/>
    </row>
    <row r="1065" spans="7:7" x14ac:dyDescent="0.25">
      <c r="G1065" s="80"/>
    </row>
    <row r="1066" spans="7:7" x14ac:dyDescent="0.25">
      <c r="G1066" s="80"/>
    </row>
    <row r="1067" spans="7:7" x14ac:dyDescent="0.25">
      <c r="G1067" s="80"/>
    </row>
    <row r="1068" spans="7:7" x14ac:dyDescent="0.25">
      <c r="G1068" s="80"/>
    </row>
    <row r="1069" spans="7:7" x14ac:dyDescent="0.25">
      <c r="G1069" s="80"/>
    </row>
    <row r="1070" spans="7:7" x14ac:dyDescent="0.25">
      <c r="G1070" s="80"/>
    </row>
    <row r="1071" spans="7:7" x14ac:dyDescent="0.25">
      <c r="G1071" s="80"/>
    </row>
    <row r="1072" spans="7:7" x14ac:dyDescent="0.25">
      <c r="G1072" s="80"/>
    </row>
    <row r="1073" spans="7:7" x14ac:dyDescent="0.25">
      <c r="G1073" s="80"/>
    </row>
    <row r="1074" spans="7:7" x14ac:dyDescent="0.25">
      <c r="G1074" s="80"/>
    </row>
    <row r="1075" spans="7:7" x14ac:dyDescent="0.25">
      <c r="G1075" s="80"/>
    </row>
    <row r="1076" spans="7:7" x14ac:dyDescent="0.25">
      <c r="G1076" s="80"/>
    </row>
    <row r="1077" spans="7:7" x14ac:dyDescent="0.25">
      <c r="G1077" s="80"/>
    </row>
    <row r="1078" spans="7:7" x14ac:dyDescent="0.25">
      <c r="G1078" s="80"/>
    </row>
    <row r="1079" spans="7:7" x14ac:dyDescent="0.25">
      <c r="G1079" s="80"/>
    </row>
    <row r="1080" spans="7:7" x14ac:dyDescent="0.25">
      <c r="G1080" s="80"/>
    </row>
    <row r="1081" spans="7:7" x14ac:dyDescent="0.25">
      <c r="G1081" s="80"/>
    </row>
    <row r="1082" spans="7:7" x14ac:dyDescent="0.25">
      <c r="G1082" s="80"/>
    </row>
    <row r="1083" spans="7:7" x14ac:dyDescent="0.25">
      <c r="G1083" s="80"/>
    </row>
    <row r="1084" spans="7:7" x14ac:dyDescent="0.25">
      <c r="G1084" s="80"/>
    </row>
    <row r="1085" spans="7:7" x14ac:dyDescent="0.25">
      <c r="G1085" s="80"/>
    </row>
    <row r="1086" spans="7:7" x14ac:dyDescent="0.25">
      <c r="G1086" s="80"/>
    </row>
    <row r="1087" spans="7:7" x14ac:dyDescent="0.25">
      <c r="G1087" s="80"/>
    </row>
    <row r="1088" spans="7:7" x14ac:dyDescent="0.25">
      <c r="G1088" s="80"/>
    </row>
    <row r="1089" spans="7:7" x14ac:dyDescent="0.25">
      <c r="G1089" s="80"/>
    </row>
    <row r="1090" spans="7:7" x14ac:dyDescent="0.25">
      <c r="G1090" s="80"/>
    </row>
    <row r="1091" spans="7:7" x14ac:dyDescent="0.25">
      <c r="G1091" s="80"/>
    </row>
    <row r="1092" spans="7:7" x14ac:dyDescent="0.25">
      <c r="G1092" s="80"/>
    </row>
    <row r="1093" spans="7:7" x14ac:dyDescent="0.25">
      <c r="G1093" s="80"/>
    </row>
    <row r="1094" spans="7:7" x14ac:dyDescent="0.25">
      <c r="G1094" s="80"/>
    </row>
    <row r="1095" spans="7:7" x14ac:dyDescent="0.25">
      <c r="G1095" s="80"/>
    </row>
    <row r="1096" spans="7:7" x14ac:dyDescent="0.25">
      <c r="G1096" s="80"/>
    </row>
    <row r="1097" spans="7:7" x14ac:dyDescent="0.25">
      <c r="G1097" s="80"/>
    </row>
    <row r="1098" spans="7:7" x14ac:dyDescent="0.25">
      <c r="G1098" s="80"/>
    </row>
    <row r="1099" spans="7:7" x14ac:dyDescent="0.25">
      <c r="G1099" s="80"/>
    </row>
  </sheetData>
  <autoFilter ref="A5:Y130"/>
  <mergeCells count="205">
    <mergeCell ref="A124:A126"/>
    <mergeCell ref="B124:B126"/>
    <mergeCell ref="C124:C126"/>
    <mergeCell ref="R124:R126"/>
    <mergeCell ref="S124:S126"/>
    <mergeCell ref="A127:A130"/>
    <mergeCell ref="B127:B130"/>
    <mergeCell ref="C127:C130"/>
    <mergeCell ref="R127:R130"/>
    <mergeCell ref="S127:S130"/>
    <mergeCell ref="A118:A120"/>
    <mergeCell ref="B118:B120"/>
    <mergeCell ref="C118:C120"/>
    <mergeCell ref="R118:R120"/>
    <mergeCell ref="S118:S123"/>
    <mergeCell ref="A121:A123"/>
    <mergeCell ref="B121:B123"/>
    <mergeCell ref="C121:C123"/>
    <mergeCell ref="R121:R123"/>
    <mergeCell ref="A109:A111"/>
    <mergeCell ref="B109:B111"/>
    <mergeCell ref="C109:C111"/>
    <mergeCell ref="R109:R111"/>
    <mergeCell ref="S109:S111"/>
    <mergeCell ref="A112:A114"/>
    <mergeCell ref="B112:B114"/>
    <mergeCell ref="C112:C114"/>
    <mergeCell ref="R112:R117"/>
    <mergeCell ref="S112:S117"/>
    <mergeCell ref="A115:A117"/>
    <mergeCell ref="B115:B117"/>
    <mergeCell ref="C115:C117"/>
    <mergeCell ref="A103:A105"/>
    <mergeCell ref="B103:B105"/>
    <mergeCell ref="C103:C105"/>
    <mergeCell ref="R103:R105"/>
    <mergeCell ref="S103:S105"/>
    <mergeCell ref="A106:A108"/>
    <mergeCell ref="B106:B108"/>
    <mergeCell ref="C106:C108"/>
    <mergeCell ref="R106:R108"/>
    <mergeCell ref="S106:S108"/>
    <mergeCell ref="A97:A99"/>
    <mergeCell ref="B97:B99"/>
    <mergeCell ref="C97:C99"/>
    <mergeCell ref="R97:R99"/>
    <mergeCell ref="S97:S102"/>
    <mergeCell ref="A100:A102"/>
    <mergeCell ref="B100:B102"/>
    <mergeCell ref="C100:C102"/>
    <mergeCell ref="R100:R102"/>
    <mergeCell ref="A88:A90"/>
    <mergeCell ref="B88:B90"/>
    <mergeCell ref="C88:C90"/>
    <mergeCell ref="R88:R90"/>
    <mergeCell ref="S88:S90"/>
    <mergeCell ref="A91:A93"/>
    <mergeCell ref="B91:B93"/>
    <mergeCell ref="C91:C93"/>
    <mergeCell ref="R91:R93"/>
    <mergeCell ref="S91:S96"/>
    <mergeCell ref="A94:A96"/>
    <mergeCell ref="B94:B96"/>
    <mergeCell ref="C94:C96"/>
    <mergeCell ref="R94:R96"/>
    <mergeCell ref="A73:A75"/>
    <mergeCell ref="B73:B75"/>
    <mergeCell ref="C73:C75"/>
    <mergeCell ref="R73:R75"/>
    <mergeCell ref="S73:S75"/>
    <mergeCell ref="A76:A78"/>
    <mergeCell ref="B76:B78"/>
    <mergeCell ref="C76:C78"/>
    <mergeCell ref="R76:R87"/>
    <mergeCell ref="S76:S87"/>
    <mergeCell ref="A79:A81"/>
    <mergeCell ref="B79:B81"/>
    <mergeCell ref="C79:C81"/>
    <mergeCell ref="A82:A84"/>
    <mergeCell ref="B82:B84"/>
    <mergeCell ref="C82:C84"/>
    <mergeCell ref="A85:A87"/>
    <mergeCell ref="B85:B87"/>
    <mergeCell ref="C85:C87"/>
    <mergeCell ref="A64:A66"/>
    <mergeCell ref="B64:B66"/>
    <mergeCell ref="C64:C66"/>
    <mergeCell ref="R64:R66"/>
    <mergeCell ref="S64:S66"/>
    <mergeCell ref="A67:A69"/>
    <mergeCell ref="B67:B69"/>
    <mergeCell ref="C67:C69"/>
    <mergeCell ref="R67:R72"/>
    <mergeCell ref="S67:S72"/>
    <mergeCell ref="A70:A72"/>
    <mergeCell ref="B70:B72"/>
    <mergeCell ref="C70:C72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49:A51"/>
    <mergeCell ref="B49:B51"/>
    <mergeCell ref="C49:C51"/>
    <mergeCell ref="R49:R54"/>
    <mergeCell ref="S49:S54"/>
    <mergeCell ref="A52:A54"/>
    <mergeCell ref="B52:B54"/>
    <mergeCell ref="C52:C54"/>
    <mergeCell ref="A55:A57"/>
    <mergeCell ref="B55:B57"/>
    <mergeCell ref="C55:C57"/>
    <mergeCell ref="R55:R57"/>
    <mergeCell ref="S55:S57"/>
    <mergeCell ref="A40:A42"/>
    <mergeCell ref="B40:B42"/>
    <mergeCell ref="C40:C42"/>
    <mergeCell ref="R40:R42"/>
    <mergeCell ref="S40:S42"/>
    <mergeCell ref="A43:A45"/>
    <mergeCell ref="B43:B45"/>
    <mergeCell ref="C43:C45"/>
    <mergeCell ref="R43:R48"/>
    <mergeCell ref="S43:S48"/>
    <mergeCell ref="A46:A48"/>
    <mergeCell ref="B46:B48"/>
    <mergeCell ref="C46:C48"/>
    <mergeCell ref="A34:A36"/>
    <mergeCell ref="B34:B36"/>
    <mergeCell ref="C34:C36"/>
    <mergeCell ref="R34:R36"/>
    <mergeCell ref="S34:S36"/>
    <mergeCell ref="A37:A39"/>
    <mergeCell ref="B37:B39"/>
    <mergeCell ref="C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19:A21"/>
    <mergeCell ref="B19:B21"/>
    <mergeCell ref="C19:C21"/>
    <mergeCell ref="R19:R27"/>
    <mergeCell ref="S19:S27"/>
    <mergeCell ref="A22:A24"/>
    <mergeCell ref="B22:B24"/>
    <mergeCell ref="C22:C24"/>
    <mergeCell ref="A25:A27"/>
    <mergeCell ref="B25:B27"/>
    <mergeCell ref="C25:C27"/>
    <mergeCell ref="A13:A15"/>
    <mergeCell ref="B13:B15"/>
    <mergeCell ref="C13:C15"/>
    <mergeCell ref="R13:R15"/>
    <mergeCell ref="S13:S15"/>
    <mergeCell ref="A16:A18"/>
    <mergeCell ref="B16:B18"/>
    <mergeCell ref="C16:C18"/>
    <mergeCell ref="R16:R18"/>
    <mergeCell ref="S16:S18"/>
    <mergeCell ref="A7:A9"/>
    <mergeCell ref="B7:B9"/>
    <mergeCell ref="C7:C9"/>
    <mergeCell ref="R7:R9"/>
    <mergeCell ref="S7:S9"/>
    <mergeCell ref="A10:A12"/>
    <mergeCell ref="B10:B12"/>
    <mergeCell ref="C10:C12"/>
    <mergeCell ref="R10:R12"/>
    <mergeCell ref="S10:S12"/>
    <mergeCell ref="R1:S1"/>
    <mergeCell ref="F2:Q2"/>
    <mergeCell ref="A4:A5"/>
    <mergeCell ref="B4:B5"/>
    <mergeCell ref="C4:C6"/>
    <mergeCell ref="D4:D6"/>
    <mergeCell ref="E4:Q4"/>
    <mergeCell ref="R4:R6"/>
    <mergeCell ref="S4:S6"/>
    <mergeCell ref="E5:E6"/>
    <mergeCell ref="F5:F6"/>
    <mergeCell ref="G5:G6"/>
    <mergeCell ref="H5:H6"/>
    <mergeCell ref="I5:I6"/>
    <mergeCell ref="J5:J6"/>
    <mergeCell ref="L5:L6"/>
    <mergeCell ref="M5:M6"/>
    <mergeCell ref="N5:N6"/>
    <mergeCell ref="O5:O6"/>
    <mergeCell ref="P5:P6"/>
    <mergeCell ref="Q5:Q6"/>
  </mergeCells>
  <pageMargins left="0.23622047244094491" right="0.23622047244094491" top="0.47244094488188981" bottom="0.43307086614173229" header="0.51181102362204722" footer="0.51181102362204722"/>
  <pageSetup paperSize="9" scale="44" fitToHeight="0" orientation="landscape" horizontalDpi="300" verticalDpi="300" r:id="rId1"/>
  <rowBreaks count="1" manualBreakCount="1">
    <brk id="13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4"/>
  <sheetViews>
    <sheetView view="pageBreakPreview" topLeftCell="A54" zoomScale="80" zoomScaleNormal="100" zoomScalePageLayoutView="80" workbookViewId="0">
      <selection activeCell="G10" sqref="G10"/>
    </sheetView>
  </sheetViews>
  <sheetFormatPr defaultColWidth="9.140625" defaultRowHeight="15" x14ac:dyDescent="0.25"/>
  <cols>
    <col min="1" max="1" width="9.28515625" style="5" customWidth="1"/>
    <col min="2" max="2" width="0.7109375" style="5" customWidth="1"/>
    <col min="3" max="3" width="43.140625" style="6" customWidth="1"/>
    <col min="4" max="4" width="12.7109375" style="6" customWidth="1"/>
    <col min="5" max="5" width="18" style="6" customWidth="1"/>
    <col min="6" max="6" width="12.28515625" style="6" customWidth="1"/>
    <col min="7" max="7" width="9.5703125" style="6" customWidth="1"/>
    <col min="8" max="8" width="17.42578125" style="6" customWidth="1"/>
    <col min="9" max="9" width="14.5703125" style="6" customWidth="1"/>
    <col min="10" max="12" width="11.5703125" style="6" customWidth="1"/>
    <col min="13" max="13" width="12.7109375" style="6" customWidth="1"/>
    <col min="14" max="14" width="21.5703125" style="6" customWidth="1"/>
    <col min="15" max="15" width="27" style="6" customWidth="1"/>
    <col min="21" max="21" width="11.28515625" style="6" customWidth="1"/>
  </cols>
  <sheetData>
    <row r="1" spans="1:15" ht="14.25" customHeight="1" x14ac:dyDescent="0.25"/>
    <row r="5" spans="1:15" ht="67.5" customHeight="1" x14ac:dyDescent="0.25">
      <c r="A5" s="7" t="s">
        <v>1</v>
      </c>
      <c r="C5" s="8" t="s">
        <v>2</v>
      </c>
      <c r="D5" s="9" t="s">
        <v>3</v>
      </c>
      <c r="E5" s="9" t="s">
        <v>4</v>
      </c>
      <c r="F5" s="10" t="s">
        <v>124</v>
      </c>
      <c r="N5" s="9" t="s">
        <v>6</v>
      </c>
      <c r="O5" s="9" t="s">
        <v>7</v>
      </c>
    </row>
    <row r="6" spans="1:15" ht="28.5" customHeight="1" x14ac:dyDescent="0.25">
      <c r="F6" s="9">
        <v>2018</v>
      </c>
      <c r="G6" s="11">
        <v>2019</v>
      </c>
      <c r="H6" s="9">
        <v>2020</v>
      </c>
      <c r="I6" s="9">
        <v>2021</v>
      </c>
      <c r="J6" s="9"/>
      <c r="K6" s="9"/>
      <c r="L6" s="9"/>
      <c r="M6" s="9" t="s">
        <v>10</v>
      </c>
    </row>
    <row r="7" spans="1:15" ht="43.5" customHeight="1" x14ac:dyDescent="0.25">
      <c r="A7" s="12"/>
      <c r="C7" s="13"/>
      <c r="L7" s="14"/>
    </row>
    <row r="8" spans="1:15" ht="84" customHeight="1" x14ac:dyDescent="0.25">
      <c r="A8" s="15" t="s">
        <v>11</v>
      </c>
      <c r="C8" s="16" t="s">
        <v>125</v>
      </c>
      <c r="D8" s="17" t="s">
        <v>126</v>
      </c>
      <c r="E8" s="18" t="s">
        <v>127</v>
      </c>
      <c r="F8" s="17">
        <f t="shared" ref="F8:L11" si="0">F12+F16+F20+F24+F28+F32</f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/>
      <c r="N8" s="19" t="s">
        <v>20</v>
      </c>
      <c r="O8" s="20" t="s">
        <v>128</v>
      </c>
    </row>
    <row r="9" spans="1:15" ht="51" customHeight="1" x14ac:dyDescent="0.25">
      <c r="E9" s="21" t="s">
        <v>129</v>
      </c>
      <c r="F9" s="17">
        <f t="shared" si="0"/>
        <v>17552.3</v>
      </c>
      <c r="G9" s="17">
        <f t="shared" si="0"/>
        <v>12419.1</v>
      </c>
      <c r="H9" s="17">
        <f t="shared" si="0"/>
        <v>5790.5</v>
      </c>
      <c r="I9" s="17">
        <f t="shared" si="0"/>
        <v>6626.7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22">
        <f t="shared" ref="M9:M14" si="1">F9+G9+H9+I9+J9+K9+L9</f>
        <v>42388.6</v>
      </c>
    </row>
    <row r="10" spans="1:15" ht="48.75" customHeight="1" x14ac:dyDescent="0.25">
      <c r="E10" s="21" t="s">
        <v>130</v>
      </c>
      <c r="F10" s="17">
        <f t="shared" si="0"/>
        <v>76560.299999999988</v>
      </c>
      <c r="G10" s="17">
        <f t="shared" si="0"/>
        <v>88433.600000000006</v>
      </c>
      <c r="H10" s="17">
        <f t="shared" si="0"/>
        <v>159989.6</v>
      </c>
      <c r="I10" s="17">
        <f t="shared" si="0"/>
        <v>166640.70000000001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22">
        <f t="shared" si="1"/>
        <v>491624.2</v>
      </c>
    </row>
    <row r="11" spans="1:15" ht="46.5" customHeight="1" x14ac:dyDescent="0.25">
      <c r="E11" s="23" t="s">
        <v>131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24">
        <f t="shared" si="1"/>
        <v>0</v>
      </c>
    </row>
    <row r="12" spans="1:15" ht="30.75" customHeight="1" x14ac:dyDescent="0.25">
      <c r="A12" s="15" t="s">
        <v>18</v>
      </c>
      <c r="C12" s="25" t="s">
        <v>19</v>
      </c>
      <c r="D12" s="26" t="s">
        <v>126</v>
      </c>
      <c r="E12" s="27" t="s">
        <v>132</v>
      </c>
      <c r="F12" s="26"/>
      <c r="G12" s="26"/>
      <c r="H12" s="26"/>
      <c r="I12" s="26"/>
      <c r="J12" s="26"/>
      <c r="K12" s="26"/>
      <c r="L12" s="26"/>
      <c r="M12" s="26">
        <f t="shared" si="1"/>
        <v>0</v>
      </c>
      <c r="N12" s="19" t="s">
        <v>20</v>
      </c>
      <c r="O12" s="20" t="s">
        <v>133</v>
      </c>
    </row>
    <row r="13" spans="1:15" ht="27.75" customHeight="1" x14ac:dyDescent="0.25">
      <c r="E13" s="28" t="s">
        <v>129</v>
      </c>
      <c r="F13" s="29"/>
      <c r="G13" s="30">
        <v>986.5</v>
      </c>
      <c r="H13" s="29"/>
      <c r="I13" s="29"/>
      <c r="J13" s="29"/>
      <c r="K13" s="29"/>
      <c r="L13" s="29"/>
      <c r="M13" s="29">
        <f t="shared" si="1"/>
        <v>986.5</v>
      </c>
    </row>
    <row r="14" spans="1:15" ht="27.75" customHeight="1" x14ac:dyDescent="0.25">
      <c r="E14" s="28" t="s">
        <v>134</v>
      </c>
      <c r="F14" s="29">
        <v>76045.899999999994</v>
      </c>
      <c r="G14" s="31">
        <v>74892.5</v>
      </c>
      <c r="H14" s="29">
        <v>158542</v>
      </c>
      <c r="I14" s="32">
        <v>163072.5</v>
      </c>
      <c r="J14" s="29"/>
      <c r="K14" s="29"/>
      <c r="L14" s="29"/>
      <c r="M14" s="29">
        <f t="shared" si="1"/>
        <v>472552.9</v>
      </c>
    </row>
    <row r="15" spans="1:15" ht="29.25" customHeight="1" x14ac:dyDescent="0.25">
      <c r="E15" s="33" t="s">
        <v>131</v>
      </c>
      <c r="F15" s="34"/>
      <c r="G15" s="34"/>
      <c r="H15" s="34"/>
      <c r="I15" s="34"/>
      <c r="J15" s="34"/>
      <c r="K15" s="34"/>
      <c r="L15" s="34"/>
      <c r="M15" s="34"/>
    </row>
    <row r="16" spans="1:15" ht="28.5" customHeight="1" x14ac:dyDescent="0.25">
      <c r="A16" s="35" t="s">
        <v>24</v>
      </c>
      <c r="C16" s="25" t="s">
        <v>135</v>
      </c>
      <c r="D16" s="26" t="s">
        <v>126</v>
      </c>
      <c r="E16" s="27" t="s">
        <v>132</v>
      </c>
      <c r="F16" s="26"/>
      <c r="G16" s="26"/>
      <c r="H16" s="26"/>
      <c r="I16" s="26"/>
      <c r="J16" s="26"/>
      <c r="K16" s="26"/>
      <c r="L16" s="26"/>
      <c r="M16" s="26"/>
      <c r="N16" s="19" t="s">
        <v>20</v>
      </c>
      <c r="O16" s="36"/>
    </row>
    <row r="17" spans="1:15" ht="27" customHeight="1" x14ac:dyDescent="0.25">
      <c r="E17" s="28" t="s">
        <v>129</v>
      </c>
      <c r="F17" s="29"/>
      <c r="G17" s="29"/>
      <c r="H17" s="29"/>
      <c r="I17" s="29"/>
      <c r="J17" s="29"/>
      <c r="K17" s="29"/>
      <c r="L17" s="29"/>
      <c r="M17" s="29"/>
    </row>
    <row r="18" spans="1:15" ht="27" customHeight="1" x14ac:dyDescent="0.25">
      <c r="E18" s="28" t="s">
        <v>136</v>
      </c>
      <c r="F18" s="29"/>
      <c r="G18" s="31">
        <v>12602.7</v>
      </c>
      <c r="H18" s="29"/>
      <c r="I18" s="29"/>
      <c r="J18" s="29"/>
      <c r="K18" s="29"/>
      <c r="L18" s="29"/>
      <c r="M18" s="29">
        <f>F18+G18+H18+I18+J18+K18+L18</f>
        <v>12602.7</v>
      </c>
    </row>
    <row r="19" spans="1:15" ht="29.25" customHeight="1" x14ac:dyDescent="0.25">
      <c r="E19" s="33" t="s">
        <v>131</v>
      </c>
      <c r="F19" s="34"/>
      <c r="G19" s="34"/>
      <c r="H19" s="34"/>
      <c r="I19" s="34"/>
      <c r="J19" s="34"/>
      <c r="K19" s="34"/>
      <c r="L19" s="34"/>
      <c r="M19" s="34"/>
    </row>
    <row r="20" spans="1:15" ht="28.5" customHeight="1" x14ac:dyDescent="0.25">
      <c r="A20" s="35" t="s">
        <v>27</v>
      </c>
      <c r="C20" s="25" t="s">
        <v>28</v>
      </c>
      <c r="D20" s="26" t="s">
        <v>126</v>
      </c>
      <c r="E20" s="27" t="s">
        <v>132</v>
      </c>
      <c r="F20" s="26"/>
      <c r="G20" s="26"/>
      <c r="H20" s="26"/>
      <c r="I20" s="26"/>
      <c r="J20" s="26"/>
      <c r="K20" s="26"/>
      <c r="L20" s="26"/>
      <c r="M20" s="26"/>
      <c r="N20" s="19" t="s">
        <v>20</v>
      </c>
      <c r="O20" s="36"/>
    </row>
    <row r="21" spans="1:15" ht="26.25" customHeight="1" x14ac:dyDescent="0.25">
      <c r="E21" s="28" t="s">
        <v>129</v>
      </c>
      <c r="F21" s="29">
        <v>7807.7</v>
      </c>
      <c r="G21" s="31">
        <v>470.4</v>
      </c>
      <c r="H21" s="29"/>
      <c r="I21" s="29"/>
      <c r="J21" s="29"/>
      <c r="K21" s="29"/>
      <c r="L21" s="29"/>
      <c r="M21" s="29">
        <f t="shared" ref="M21:M52" si="2">F21+G21+H21+I21+J21+K21+L21</f>
        <v>8278.1</v>
      </c>
    </row>
    <row r="22" spans="1:15" ht="27.75" customHeight="1" x14ac:dyDescent="0.25">
      <c r="E22" s="28" t="s">
        <v>136</v>
      </c>
      <c r="F22" s="29"/>
      <c r="G22" s="29"/>
      <c r="H22" s="29"/>
      <c r="I22" s="29"/>
      <c r="J22" s="29"/>
      <c r="K22" s="29"/>
      <c r="L22" s="29"/>
      <c r="M22" s="29">
        <f t="shared" si="2"/>
        <v>0</v>
      </c>
    </row>
    <row r="23" spans="1:15" ht="28.5" customHeight="1" x14ac:dyDescent="0.25">
      <c r="E23" s="33" t="s">
        <v>131</v>
      </c>
      <c r="F23" s="34"/>
      <c r="G23" s="34"/>
      <c r="H23" s="34"/>
      <c r="I23" s="34"/>
      <c r="J23" s="34"/>
      <c r="K23" s="34"/>
      <c r="L23" s="34"/>
      <c r="M23" s="34">
        <f t="shared" si="2"/>
        <v>0</v>
      </c>
    </row>
    <row r="24" spans="1:15" ht="27.75" customHeight="1" x14ac:dyDescent="0.25">
      <c r="A24" s="35" t="s">
        <v>30</v>
      </c>
      <c r="C24" s="25" t="s">
        <v>31</v>
      </c>
      <c r="D24" s="26" t="s">
        <v>126</v>
      </c>
      <c r="E24" s="27" t="s">
        <v>132</v>
      </c>
      <c r="F24" s="26"/>
      <c r="G24" s="26"/>
      <c r="H24" s="37"/>
      <c r="I24" s="26"/>
      <c r="J24" s="26"/>
      <c r="K24" s="26"/>
      <c r="L24" s="26"/>
      <c r="M24" s="26">
        <f t="shared" si="2"/>
        <v>0</v>
      </c>
      <c r="N24" s="19" t="s">
        <v>20</v>
      </c>
      <c r="O24" s="20" t="s">
        <v>137</v>
      </c>
    </row>
    <row r="25" spans="1:15" ht="27" customHeight="1" x14ac:dyDescent="0.25">
      <c r="E25" s="28" t="s">
        <v>129</v>
      </c>
      <c r="F25" s="29">
        <v>9744.6</v>
      </c>
      <c r="G25" s="38">
        <v>6230.6</v>
      </c>
      <c r="H25" s="29"/>
      <c r="I25" s="29"/>
      <c r="J25" s="29"/>
      <c r="K25" s="29"/>
      <c r="L25" s="29"/>
      <c r="M25" s="29">
        <f t="shared" si="2"/>
        <v>15975.2</v>
      </c>
    </row>
    <row r="26" spans="1:15" ht="29.25" customHeight="1" x14ac:dyDescent="0.25">
      <c r="E26" s="28" t="s">
        <v>136</v>
      </c>
      <c r="F26" s="29">
        <v>514.4</v>
      </c>
      <c r="G26" s="38">
        <v>692.3</v>
      </c>
      <c r="H26" s="29"/>
      <c r="I26" s="29"/>
      <c r="J26" s="29"/>
      <c r="K26" s="29"/>
      <c r="L26" s="29"/>
      <c r="M26" s="29">
        <f t="shared" si="2"/>
        <v>1206.6999999999998</v>
      </c>
    </row>
    <row r="27" spans="1:15" ht="39" customHeight="1" x14ac:dyDescent="0.25">
      <c r="E27" s="33" t="s">
        <v>131</v>
      </c>
      <c r="F27" s="34"/>
      <c r="G27" s="34"/>
      <c r="H27" s="34"/>
      <c r="I27" s="34"/>
      <c r="J27" s="34"/>
      <c r="K27" s="34"/>
      <c r="L27" s="34"/>
      <c r="M27" s="34">
        <f t="shared" si="2"/>
        <v>0</v>
      </c>
    </row>
    <row r="28" spans="1:15" ht="35.25" customHeight="1" x14ac:dyDescent="0.25">
      <c r="A28" s="35" t="s">
        <v>33</v>
      </c>
      <c r="C28" s="18" t="s">
        <v>138</v>
      </c>
      <c r="D28" s="26" t="s">
        <v>139</v>
      </c>
      <c r="E28" s="27" t="s">
        <v>132</v>
      </c>
      <c r="F28" s="26"/>
      <c r="G28" s="26"/>
      <c r="H28" s="26"/>
      <c r="I28" s="37"/>
      <c r="J28" s="26"/>
      <c r="K28" s="26"/>
      <c r="L28" s="26"/>
      <c r="M28" s="26">
        <f t="shared" si="2"/>
        <v>0</v>
      </c>
      <c r="N28" s="19" t="s">
        <v>140</v>
      </c>
      <c r="O28" s="39" t="s">
        <v>141</v>
      </c>
    </row>
    <row r="29" spans="1:15" ht="30.75" customHeight="1" x14ac:dyDescent="0.25">
      <c r="E29" s="28" t="s">
        <v>129</v>
      </c>
      <c r="F29" s="29"/>
      <c r="G29" s="38">
        <v>4676.6000000000004</v>
      </c>
      <c r="H29" s="29">
        <v>5790.5</v>
      </c>
      <c r="I29" s="29">
        <v>6626.7</v>
      </c>
      <c r="J29" s="29"/>
      <c r="K29" s="29"/>
      <c r="L29" s="29"/>
      <c r="M29" s="29">
        <f t="shared" si="2"/>
        <v>17093.8</v>
      </c>
    </row>
    <row r="30" spans="1:15" ht="30.75" customHeight="1" x14ac:dyDescent="0.25">
      <c r="E30" s="28" t="s">
        <v>136</v>
      </c>
      <c r="F30" s="29"/>
      <c r="G30" s="38">
        <v>246.1</v>
      </c>
      <c r="H30" s="29">
        <v>1447.6</v>
      </c>
      <c r="I30" s="29">
        <v>3568.2</v>
      </c>
      <c r="J30" s="29"/>
      <c r="K30" s="29"/>
      <c r="L30" s="29"/>
      <c r="M30" s="29">
        <f t="shared" si="2"/>
        <v>5261.9</v>
      </c>
    </row>
    <row r="31" spans="1:15" ht="30.75" customHeight="1" x14ac:dyDescent="0.25">
      <c r="E31" s="33" t="s">
        <v>131</v>
      </c>
      <c r="F31" s="34"/>
      <c r="G31" s="34"/>
      <c r="H31" s="34"/>
      <c r="I31" s="34"/>
      <c r="J31" s="34"/>
      <c r="K31" s="34"/>
      <c r="L31" s="34"/>
      <c r="M31" s="34">
        <f t="shared" si="2"/>
        <v>0</v>
      </c>
    </row>
    <row r="32" spans="1:15" ht="29.25" customHeight="1" x14ac:dyDescent="0.25">
      <c r="A32" s="35" t="s">
        <v>36</v>
      </c>
      <c r="C32" s="40" t="s">
        <v>37</v>
      </c>
      <c r="D32" s="26" t="s">
        <v>126</v>
      </c>
      <c r="E32" s="27" t="s">
        <v>132</v>
      </c>
      <c r="F32" s="26"/>
      <c r="G32" s="26"/>
      <c r="H32" s="26"/>
      <c r="I32" s="26"/>
      <c r="J32" s="26"/>
      <c r="K32" s="26"/>
      <c r="L32" s="26"/>
      <c r="M32" s="26">
        <f t="shared" si="2"/>
        <v>0</v>
      </c>
      <c r="N32" s="19"/>
      <c r="O32" s="20"/>
    </row>
    <row r="33" spans="1:15" ht="31.5" customHeight="1" x14ac:dyDescent="0.25">
      <c r="E33" s="28" t="s">
        <v>142</v>
      </c>
      <c r="F33" s="29"/>
      <c r="G33" s="30">
        <v>55</v>
      </c>
      <c r="H33" s="32"/>
      <c r="I33" s="29"/>
      <c r="J33" s="29"/>
      <c r="K33" s="29"/>
      <c r="L33" s="29"/>
      <c r="M33" s="29">
        <f t="shared" si="2"/>
        <v>55</v>
      </c>
    </row>
    <row r="34" spans="1:15" ht="29.25" customHeight="1" x14ac:dyDescent="0.25">
      <c r="E34" s="28" t="s">
        <v>143</v>
      </c>
      <c r="F34" s="29"/>
      <c r="G34" s="29"/>
      <c r="H34" s="32"/>
      <c r="I34" s="29"/>
      <c r="J34" s="29"/>
      <c r="K34" s="29"/>
      <c r="L34" s="29"/>
      <c r="M34" s="29">
        <f t="shared" si="2"/>
        <v>0</v>
      </c>
    </row>
    <row r="35" spans="1:15" ht="32.25" customHeight="1" x14ac:dyDescent="0.25">
      <c r="E35" s="33" t="s">
        <v>131</v>
      </c>
      <c r="F35" s="34"/>
      <c r="G35" s="34"/>
      <c r="H35" s="41"/>
      <c r="I35" s="34"/>
      <c r="J35" s="34"/>
      <c r="K35" s="34"/>
      <c r="L35" s="34"/>
      <c r="M35" s="34">
        <f t="shared" si="2"/>
        <v>0</v>
      </c>
    </row>
    <row r="36" spans="1:15" ht="29.25" customHeight="1" x14ac:dyDescent="0.25">
      <c r="A36" s="42" t="s">
        <v>40</v>
      </c>
      <c r="C36" s="16" t="s">
        <v>144</v>
      </c>
      <c r="D36" s="26" t="s">
        <v>126</v>
      </c>
      <c r="E36" s="27" t="s">
        <v>132</v>
      </c>
      <c r="F36" s="26"/>
      <c r="G36" s="26"/>
      <c r="H36" s="37"/>
      <c r="I36" s="26"/>
      <c r="J36" s="26"/>
      <c r="K36" s="26"/>
      <c r="L36" s="26"/>
      <c r="M36" s="26">
        <f t="shared" si="2"/>
        <v>0</v>
      </c>
      <c r="N36" s="19" t="s">
        <v>20</v>
      </c>
      <c r="O36" s="20" t="s">
        <v>145</v>
      </c>
    </row>
    <row r="37" spans="1:15" ht="30.75" customHeight="1" x14ac:dyDescent="0.25">
      <c r="E37" s="28" t="s">
        <v>146</v>
      </c>
      <c r="F37" s="29"/>
      <c r="G37" s="29"/>
      <c r="H37" s="32"/>
      <c r="I37" s="32"/>
      <c r="J37" s="32"/>
      <c r="K37" s="32"/>
      <c r="L37" s="32"/>
      <c r="M37" s="29">
        <f t="shared" si="2"/>
        <v>0</v>
      </c>
    </row>
    <row r="38" spans="1:15" ht="30.75" customHeight="1" x14ac:dyDescent="0.25">
      <c r="E38" s="28" t="s">
        <v>143</v>
      </c>
      <c r="F38" s="29"/>
      <c r="G38" s="29">
        <v>0</v>
      </c>
      <c r="H38" s="32">
        <v>70</v>
      </c>
      <c r="I38" s="32">
        <v>50</v>
      </c>
      <c r="J38" s="32"/>
      <c r="K38" s="32"/>
      <c r="L38" s="32"/>
      <c r="M38" s="29">
        <f t="shared" si="2"/>
        <v>120</v>
      </c>
    </row>
    <row r="39" spans="1:15" ht="103.5" customHeight="1" x14ac:dyDescent="0.25">
      <c r="E39" s="33" t="s">
        <v>131</v>
      </c>
      <c r="F39" s="34"/>
      <c r="G39" s="34"/>
      <c r="H39" s="34"/>
      <c r="I39" s="34"/>
      <c r="J39" s="34"/>
      <c r="K39" s="34"/>
      <c r="L39" s="34"/>
      <c r="M39" s="34">
        <f t="shared" si="2"/>
        <v>0</v>
      </c>
    </row>
    <row r="40" spans="1:15" ht="32.25" customHeight="1" x14ac:dyDescent="0.25">
      <c r="A40" s="42" t="s">
        <v>44</v>
      </c>
      <c r="C40" s="16" t="s">
        <v>147</v>
      </c>
      <c r="D40" s="26" t="s">
        <v>126</v>
      </c>
      <c r="E40" s="27" t="s">
        <v>132</v>
      </c>
      <c r="F40" s="26"/>
      <c r="G40" s="26"/>
      <c r="H40" s="26"/>
      <c r="I40" s="26"/>
      <c r="J40" s="26"/>
      <c r="K40" s="26"/>
      <c r="L40" s="26"/>
      <c r="M40" s="26">
        <f t="shared" si="2"/>
        <v>0</v>
      </c>
      <c r="N40" s="19" t="s">
        <v>20</v>
      </c>
      <c r="O40" s="20" t="s">
        <v>148</v>
      </c>
    </row>
    <row r="41" spans="1:15" ht="32.25" customHeight="1" x14ac:dyDescent="0.25">
      <c r="E41" s="28" t="s">
        <v>146</v>
      </c>
      <c r="F41" s="29"/>
      <c r="G41" s="29"/>
      <c r="H41" s="29"/>
      <c r="I41" s="32"/>
      <c r="J41" s="32"/>
      <c r="K41" s="32"/>
      <c r="L41" s="32"/>
      <c r="M41" s="29">
        <f t="shared" si="2"/>
        <v>0</v>
      </c>
    </row>
    <row r="42" spans="1:15" ht="31.5" customHeight="1" x14ac:dyDescent="0.25">
      <c r="E42" s="28" t="s">
        <v>143</v>
      </c>
      <c r="F42" s="29">
        <v>41.1</v>
      </c>
      <c r="G42" s="29">
        <v>0</v>
      </c>
      <c r="H42" s="29">
        <v>450</v>
      </c>
      <c r="I42" s="32">
        <v>750</v>
      </c>
      <c r="J42" s="32"/>
      <c r="K42" s="32"/>
      <c r="L42" s="32"/>
      <c r="M42" s="29">
        <f t="shared" si="2"/>
        <v>1241.0999999999999</v>
      </c>
    </row>
    <row r="43" spans="1:15" ht="30" customHeight="1" x14ac:dyDescent="0.25">
      <c r="E43" s="33" t="s">
        <v>131</v>
      </c>
      <c r="F43" s="34"/>
      <c r="G43" s="34"/>
      <c r="H43" s="34"/>
      <c r="I43" s="34"/>
      <c r="J43" s="34"/>
      <c r="K43" s="34"/>
      <c r="L43" s="34"/>
      <c r="M43" s="34">
        <f t="shared" si="2"/>
        <v>0</v>
      </c>
    </row>
    <row r="44" spans="1:15" ht="27.75" customHeight="1" x14ac:dyDescent="0.25">
      <c r="A44" s="42" t="s">
        <v>46</v>
      </c>
      <c r="C44" s="25" t="s">
        <v>149</v>
      </c>
      <c r="D44" s="26" t="s">
        <v>126</v>
      </c>
      <c r="E44" s="27" t="s">
        <v>132</v>
      </c>
      <c r="F44" s="26"/>
      <c r="G44" s="26"/>
      <c r="H44" s="26"/>
      <c r="I44" s="26"/>
      <c r="J44" s="26"/>
      <c r="K44" s="26"/>
      <c r="L44" s="26"/>
      <c r="M44" s="26">
        <f t="shared" si="2"/>
        <v>0</v>
      </c>
      <c r="N44" s="19" t="s">
        <v>20</v>
      </c>
      <c r="O44" s="20" t="s">
        <v>148</v>
      </c>
    </row>
    <row r="45" spans="1:15" ht="42" customHeight="1" x14ac:dyDescent="0.25">
      <c r="E45" s="28" t="s">
        <v>129</v>
      </c>
      <c r="F45" s="29"/>
      <c r="G45" s="29"/>
      <c r="H45" s="32"/>
      <c r="I45" s="32"/>
      <c r="J45" s="29"/>
      <c r="K45" s="29"/>
      <c r="L45" s="29"/>
      <c r="M45" s="29">
        <f t="shared" si="2"/>
        <v>0</v>
      </c>
    </row>
    <row r="46" spans="1:15" ht="40.5" customHeight="1" x14ac:dyDescent="0.25">
      <c r="E46" s="28" t="s">
        <v>143</v>
      </c>
      <c r="F46" s="29"/>
      <c r="G46" s="29"/>
      <c r="H46" s="29">
        <v>100</v>
      </c>
      <c r="I46" s="29">
        <v>100</v>
      </c>
      <c r="J46" s="29"/>
      <c r="K46" s="29"/>
      <c r="L46" s="29"/>
      <c r="M46" s="29">
        <f t="shared" si="2"/>
        <v>200</v>
      </c>
    </row>
    <row r="47" spans="1:15" ht="39" customHeight="1" x14ac:dyDescent="0.25">
      <c r="E47" s="33" t="s">
        <v>131</v>
      </c>
      <c r="F47" s="34"/>
      <c r="G47" s="34"/>
      <c r="H47" s="34"/>
      <c r="I47" s="34"/>
      <c r="J47" s="34"/>
      <c r="K47" s="34"/>
      <c r="L47" s="34"/>
      <c r="M47" s="34">
        <f t="shared" si="2"/>
        <v>0</v>
      </c>
    </row>
    <row r="48" spans="1:15" ht="39" customHeight="1" x14ac:dyDescent="0.25">
      <c r="A48" s="42" t="s">
        <v>48</v>
      </c>
      <c r="C48" s="25" t="s">
        <v>150</v>
      </c>
      <c r="D48" s="26" t="s">
        <v>126</v>
      </c>
      <c r="E48" s="27" t="s">
        <v>132</v>
      </c>
      <c r="F48" s="26"/>
      <c r="G48" s="26"/>
      <c r="H48" s="26"/>
      <c r="I48" s="26"/>
      <c r="J48" s="26"/>
      <c r="K48" s="26"/>
      <c r="L48" s="26"/>
      <c r="M48" s="26">
        <f t="shared" si="2"/>
        <v>0</v>
      </c>
      <c r="N48" s="19" t="s">
        <v>20</v>
      </c>
      <c r="O48" s="20" t="s">
        <v>49</v>
      </c>
    </row>
    <row r="49" spans="1:15" ht="39" customHeight="1" x14ac:dyDescent="0.25">
      <c r="E49" s="28" t="s">
        <v>129</v>
      </c>
      <c r="F49" s="29"/>
      <c r="G49" s="29"/>
      <c r="H49" s="32"/>
      <c r="I49" s="29"/>
      <c r="J49" s="29"/>
      <c r="K49" s="29"/>
      <c r="L49" s="29"/>
      <c r="M49" s="29">
        <f t="shared" si="2"/>
        <v>0</v>
      </c>
    </row>
    <row r="50" spans="1:15" ht="39" customHeight="1" x14ac:dyDescent="0.25">
      <c r="E50" s="28" t="s">
        <v>143</v>
      </c>
      <c r="F50" s="29"/>
      <c r="G50" s="29">
        <v>0</v>
      </c>
      <c r="H50" s="29">
        <v>300</v>
      </c>
      <c r="I50" s="29">
        <v>700</v>
      </c>
      <c r="J50" s="29"/>
      <c r="K50" s="29"/>
      <c r="L50" s="29"/>
      <c r="M50" s="29">
        <f t="shared" si="2"/>
        <v>1000</v>
      </c>
    </row>
    <row r="51" spans="1:15" ht="39" customHeight="1" x14ac:dyDescent="0.25">
      <c r="E51" s="33" t="s">
        <v>131</v>
      </c>
      <c r="F51" s="34"/>
      <c r="G51" s="34"/>
      <c r="H51" s="34"/>
      <c r="I51" s="34"/>
      <c r="J51" s="34"/>
      <c r="K51" s="34"/>
      <c r="L51" s="34"/>
      <c r="M51" s="34">
        <f t="shared" si="2"/>
        <v>0</v>
      </c>
    </row>
    <row r="52" spans="1:15" ht="39.75" customHeight="1" x14ac:dyDescent="0.25">
      <c r="A52" s="42" t="s">
        <v>50</v>
      </c>
      <c r="C52" s="25" t="s">
        <v>151</v>
      </c>
      <c r="D52" s="26" t="s">
        <v>126</v>
      </c>
      <c r="E52" s="27" t="s">
        <v>132</v>
      </c>
      <c r="F52" s="26"/>
      <c r="G52" s="26"/>
      <c r="H52" s="26"/>
      <c r="I52" s="26"/>
      <c r="J52" s="26"/>
      <c r="K52" s="26"/>
      <c r="L52" s="26"/>
      <c r="M52" s="26">
        <f t="shared" si="2"/>
        <v>0</v>
      </c>
      <c r="N52" s="19" t="s">
        <v>20</v>
      </c>
      <c r="O52" s="39" t="s">
        <v>51</v>
      </c>
    </row>
    <row r="53" spans="1:15" ht="39" customHeight="1" x14ac:dyDescent="0.25">
      <c r="E53" s="28" t="s">
        <v>129</v>
      </c>
      <c r="F53" s="29"/>
      <c r="G53" s="29"/>
      <c r="H53" s="32"/>
      <c r="I53" s="29"/>
      <c r="J53" s="29"/>
      <c r="K53" s="29"/>
      <c r="L53" s="29"/>
      <c r="M53" s="29">
        <f t="shared" ref="M53:M84" si="3">F53+G53+H53+I53+J53+K53+L53</f>
        <v>0</v>
      </c>
    </row>
    <row r="54" spans="1:15" ht="38.25" customHeight="1" x14ac:dyDescent="0.25">
      <c r="E54" s="28" t="s">
        <v>136</v>
      </c>
      <c r="F54" s="29"/>
      <c r="G54" s="29">
        <v>0</v>
      </c>
      <c r="H54" s="32">
        <v>150</v>
      </c>
      <c r="I54" s="32">
        <v>100</v>
      </c>
      <c r="J54" s="32"/>
      <c r="K54" s="32"/>
      <c r="L54" s="32"/>
      <c r="M54" s="29">
        <f t="shared" si="3"/>
        <v>250</v>
      </c>
    </row>
    <row r="55" spans="1:15" ht="39" customHeight="1" x14ac:dyDescent="0.25">
      <c r="E55" s="33" t="s">
        <v>131</v>
      </c>
      <c r="F55" s="34"/>
      <c r="G55" s="34"/>
      <c r="H55" s="34"/>
      <c r="I55" s="34"/>
      <c r="J55" s="34"/>
      <c r="K55" s="34"/>
      <c r="L55" s="34"/>
      <c r="M55" s="34">
        <f t="shared" si="3"/>
        <v>0</v>
      </c>
    </row>
    <row r="56" spans="1:15" ht="41.25" customHeight="1" x14ac:dyDescent="0.25">
      <c r="A56" s="35" t="s">
        <v>52</v>
      </c>
      <c r="C56" s="16" t="s">
        <v>152</v>
      </c>
      <c r="D56" s="43" t="s">
        <v>126</v>
      </c>
      <c r="E56" s="18" t="s">
        <v>132</v>
      </c>
      <c r="F56" s="17">
        <f t="shared" ref="F56:L59" si="4">F60</f>
        <v>0</v>
      </c>
      <c r="G56" s="17">
        <f t="shared" si="4"/>
        <v>0</v>
      </c>
      <c r="H56" s="17">
        <f t="shared" si="4"/>
        <v>0</v>
      </c>
      <c r="I56" s="17">
        <f t="shared" si="4"/>
        <v>0</v>
      </c>
      <c r="J56" s="17">
        <f t="shared" si="4"/>
        <v>0</v>
      </c>
      <c r="K56" s="17">
        <f t="shared" si="4"/>
        <v>0</v>
      </c>
      <c r="L56" s="17">
        <f t="shared" si="4"/>
        <v>0</v>
      </c>
      <c r="M56" s="17">
        <f t="shared" si="3"/>
        <v>0</v>
      </c>
      <c r="N56" s="19" t="s">
        <v>20</v>
      </c>
      <c r="O56" s="39" t="s">
        <v>53</v>
      </c>
    </row>
    <row r="57" spans="1:15" ht="42" customHeight="1" x14ac:dyDescent="0.25">
      <c r="E57" s="21" t="s">
        <v>129</v>
      </c>
      <c r="F57" s="17">
        <f t="shared" si="4"/>
        <v>100</v>
      </c>
      <c r="G57" s="17">
        <f t="shared" si="4"/>
        <v>165</v>
      </c>
      <c r="H57" s="17">
        <f t="shared" si="4"/>
        <v>0</v>
      </c>
      <c r="I57" s="17">
        <f t="shared" si="4"/>
        <v>0</v>
      </c>
      <c r="J57" s="17">
        <f t="shared" si="4"/>
        <v>0</v>
      </c>
      <c r="K57" s="17">
        <f t="shared" si="4"/>
        <v>0</v>
      </c>
      <c r="L57" s="17">
        <f t="shared" si="4"/>
        <v>0</v>
      </c>
      <c r="M57" s="22">
        <f t="shared" si="3"/>
        <v>265</v>
      </c>
    </row>
    <row r="58" spans="1:15" ht="40.5" customHeight="1" x14ac:dyDescent="0.25">
      <c r="E58" s="21" t="s">
        <v>134</v>
      </c>
      <c r="F58" s="17">
        <f t="shared" si="4"/>
        <v>0</v>
      </c>
      <c r="G58" s="17">
        <f t="shared" si="4"/>
        <v>0</v>
      </c>
      <c r="H58" s="17">
        <f t="shared" si="4"/>
        <v>200</v>
      </c>
      <c r="I58" s="17">
        <f t="shared" si="4"/>
        <v>100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22">
        <f t="shared" si="3"/>
        <v>300</v>
      </c>
    </row>
    <row r="59" spans="1:15" ht="54.75" customHeight="1" x14ac:dyDescent="0.25">
      <c r="E59" s="23" t="s">
        <v>131</v>
      </c>
      <c r="F59" s="17">
        <f t="shared" si="4"/>
        <v>0</v>
      </c>
      <c r="G59" s="17">
        <f t="shared" si="4"/>
        <v>0</v>
      </c>
      <c r="H59" s="17">
        <f t="shared" si="4"/>
        <v>0</v>
      </c>
      <c r="I59" s="17">
        <f t="shared" si="4"/>
        <v>0</v>
      </c>
      <c r="J59" s="17">
        <f t="shared" si="4"/>
        <v>0</v>
      </c>
      <c r="K59" s="17">
        <f t="shared" si="4"/>
        <v>0</v>
      </c>
      <c r="L59" s="17">
        <f t="shared" si="4"/>
        <v>0</v>
      </c>
      <c r="M59" s="24">
        <f t="shared" si="3"/>
        <v>0</v>
      </c>
    </row>
    <row r="60" spans="1:15" ht="45.75" customHeight="1" x14ac:dyDescent="0.25">
      <c r="A60" s="35" t="s">
        <v>54</v>
      </c>
      <c r="C60" s="25" t="s">
        <v>37</v>
      </c>
      <c r="D60" s="26" t="s">
        <v>126</v>
      </c>
      <c r="E60" s="27" t="s">
        <v>132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/>
      <c r="M60" s="26">
        <f t="shared" si="3"/>
        <v>0</v>
      </c>
      <c r="N60" s="19"/>
      <c r="O60" s="39"/>
    </row>
    <row r="61" spans="1:15" ht="31.5" customHeight="1" x14ac:dyDescent="0.25">
      <c r="E61" s="28" t="s">
        <v>129</v>
      </c>
      <c r="F61" s="29">
        <v>100</v>
      </c>
      <c r="G61" s="31">
        <v>165</v>
      </c>
      <c r="H61" s="29">
        <v>0</v>
      </c>
      <c r="I61" s="29">
        <v>0</v>
      </c>
      <c r="J61" s="29">
        <v>0</v>
      </c>
      <c r="K61" s="29">
        <v>0</v>
      </c>
      <c r="L61" s="29"/>
      <c r="M61" s="29">
        <f t="shared" si="3"/>
        <v>265</v>
      </c>
    </row>
    <row r="62" spans="1:15" ht="31.5" customHeight="1" x14ac:dyDescent="0.25">
      <c r="E62" s="28" t="s">
        <v>136</v>
      </c>
      <c r="F62" s="29">
        <v>0</v>
      </c>
      <c r="G62" s="29">
        <v>0</v>
      </c>
      <c r="H62" s="29">
        <v>200</v>
      </c>
      <c r="I62" s="29">
        <v>100</v>
      </c>
      <c r="J62" s="29">
        <v>0</v>
      </c>
      <c r="K62" s="29">
        <v>0</v>
      </c>
      <c r="L62" s="29"/>
      <c r="M62" s="29">
        <f t="shared" si="3"/>
        <v>300</v>
      </c>
    </row>
    <row r="63" spans="1:15" ht="35.25" customHeight="1" x14ac:dyDescent="0.25">
      <c r="E63" s="33" t="s">
        <v>131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/>
      <c r="M63" s="34">
        <f t="shared" si="3"/>
        <v>0</v>
      </c>
    </row>
    <row r="64" spans="1:15" ht="30.75" customHeight="1" x14ac:dyDescent="0.25">
      <c r="A64" s="35" t="s">
        <v>56</v>
      </c>
      <c r="C64" s="25" t="s">
        <v>153</v>
      </c>
      <c r="D64" s="17" t="s">
        <v>126</v>
      </c>
      <c r="E64" s="18" t="s">
        <v>132</v>
      </c>
      <c r="F64" s="17">
        <f t="shared" ref="F64:L67" si="5">F68</f>
        <v>0</v>
      </c>
      <c r="G64" s="17">
        <f t="shared" si="5"/>
        <v>0</v>
      </c>
      <c r="H64" s="17">
        <f t="shared" si="5"/>
        <v>0</v>
      </c>
      <c r="I64" s="17">
        <f t="shared" si="5"/>
        <v>0</v>
      </c>
      <c r="J64" s="17">
        <f t="shared" si="5"/>
        <v>0</v>
      </c>
      <c r="K64" s="17">
        <f t="shared" si="5"/>
        <v>0</v>
      </c>
      <c r="L64" s="17">
        <f t="shared" si="5"/>
        <v>0</v>
      </c>
      <c r="M64" s="17">
        <f t="shared" si="3"/>
        <v>0</v>
      </c>
      <c r="N64" s="19" t="s">
        <v>20</v>
      </c>
      <c r="O64" s="39" t="s">
        <v>154</v>
      </c>
    </row>
    <row r="65" spans="1:15" ht="31.5" customHeight="1" x14ac:dyDescent="0.25">
      <c r="E65" s="21" t="s">
        <v>129</v>
      </c>
      <c r="F65" s="17">
        <f t="shared" si="5"/>
        <v>70</v>
      </c>
      <c r="G65" s="17">
        <f t="shared" si="5"/>
        <v>0</v>
      </c>
      <c r="H65" s="17">
        <f t="shared" si="5"/>
        <v>0</v>
      </c>
      <c r="I65" s="17">
        <f t="shared" si="5"/>
        <v>0</v>
      </c>
      <c r="J65" s="17">
        <f t="shared" si="5"/>
        <v>0</v>
      </c>
      <c r="K65" s="17">
        <f t="shared" si="5"/>
        <v>0</v>
      </c>
      <c r="L65" s="17">
        <f t="shared" si="5"/>
        <v>0</v>
      </c>
      <c r="M65" s="22">
        <f t="shared" si="3"/>
        <v>70</v>
      </c>
    </row>
    <row r="66" spans="1:15" ht="33.75" customHeight="1" x14ac:dyDescent="0.25">
      <c r="E66" s="21" t="s">
        <v>136</v>
      </c>
      <c r="F66" s="17">
        <f t="shared" si="5"/>
        <v>0</v>
      </c>
      <c r="G66" s="17">
        <f t="shared" si="5"/>
        <v>0</v>
      </c>
      <c r="H66" s="17">
        <f t="shared" si="5"/>
        <v>300</v>
      </c>
      <c r="I66" s="17">
        <f t="shared" si="5"/>
        <v>100</v>
      </c>
      <c r="J66" s="17">
        <f t="shared" si="5"/>
        <v>0</v>
      </c>
      <c r="K66" s="17">
        <f t="shared" si="5"/>
        <v>0</v>
      </c>
      <c r="L66" s="17">
        <f t="shared" si="5"/>
        <v>0</v>
      </c>
      <c r="M66" s="22">
        <f t="shared" si="3"/>
        <v>400</v>
      </c>
    </row>
    <row r="67" spans="1:15" ht="34.5" customHeight="1" x14ac:dyDescent="0.25">
      <c r="E67" s="23" t="s">
        <v>131</v>
      </c>
      <c r="F67" s="17">
        <f t="shared" si="5"/>
        <v>0</v>
      </c>
      <c r="G67" s="17">
        <f t="shared" si="5"/>
        <v>0</v>
      </c>
      <c r="H67" s="17">
        <f t="shared" si="5"/>
        <v>0</v>
      </c>
      <c r="I67" s="17">
        <f t="shared" si="5"/>
        <v>0</v>
      </c>
      <c r="J67" s="17">
        <f t="shared" si="5"/>
        <v>0</v>
      </c>
      <c r="K67" s="17">
        <f t="shared" si="5"/>
        <v>0</v>
      </c>
      <c r="L67" s="17">
        <f t="shared" si="5"/>
        <v>0</v>
      </c>
      <c r="M67" s="24">
        <f t="shared" si="3"/>
        <v>0</v>
      </c>
    </row>
    <row r="68" spans="1:15" ht="45" customHeight="1" x14ac:dyDescent="0.25">
      <c r="A68" s="35" t="s">
        <v>58</v>
      </c>
      <c r="C68" s="25" t="s">
        <v>37</v>
      </c>
      <c r="D68" s="26" t="s">
        <v>126</v>
      </c>
      <c r="E68" s="27" t="s">
        <v>132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/>
      <c r="M68" s="26">
        <f t="shared" si="3"/>
        <v>0</v>
      </c>
      <c r="N68" s="19" t="s">
        <v>20</v>
      </c>
      <c r="O68" s="39"/>
    </row>
    <row r="69" spans="1:15" ht="42.75" customHeight="1" x14ac:dyDescent="0.25">
      <c r="E69" s="28" t="s">
        <v>129</v>
      </c>
      <c r="F69" s="29">
        <v>70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/>
      <c r="M69" s="29">
        <f t="shared" si="3"/>
        <v>70</v>
      </c>
    </row>
    <row r="70" spans="1:15" ht="42.75" customHeight="1" x14ac:dyDescent="0.25">
      <c r="E70" s="28" t="s">
        <v>136</v>
      </c>
      <c r="F70" s="29">
        <v>0</v>
      </c>
      <c r="G70" s="29">
        <v>0</v>
      </c>
      <c r="H70" s="29">
        <v>300</v>
      </c>
      <c r="I70" s="29">
        <v>100</v>
      </c>
      <c r="J70" s="29">
        <v>0</v>
      </c>
      <c r="K70" s="29">
        <v>0</v>
      </c>
      <c r="L70" s="29"/>
      <c r="M70" s="29">
        <f t="shared" si="3"/>
        <v>400</v>
      </c>
    </row>
    <row r="71" spans="1:15" ht="43.5" customHeight="1" x14ac:dyDescent="0.25">
      <c r="E71" s="33" t="s">
        <v>131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/>
      <c r="M71" s="34">
        <f t="shared" si="3"/>
        <v>0</v>
      </c>
    </row>
    <row r="72" spans="1:15" ht="33.75" customHeight="1" x14ac:dyDescent="0.25">
      <c r="A72" s="35" t="s">
        <v>60</v>
      </c>
      <c r="C72" s="16" t="s">
        <v>155</v>
      </c>
      <c r="D72" s="26" t="s">
        <v>126</v>
      </c>
      <c r="E72" s="27" t="s">
        <v>132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/>
      <c r="M72" s="26">
        <f t="shared" si="3"/>
        <v>0</v>
      </c>
      <c r="N72" s="19" t="s">
        <v>20</v>
      </c>
      <c r="O72" s="39" t="s">
        <v>156</v>
      </c>
    </row>
    <row r="73" spans="1:15" ht="33" customHeight="1" x14ac:dyDescent="0.25">
      <c r="E73" s="28" t="s">
        <v>129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/>
      <c r="M73" s="29">
        <f t="shared" si="3"/>
        <v>0</v>
      </c>
    </row>
    <row r="74" spans="1:15" ht="30.75" customHeight="1" x14ac:dyDescent="0.25">
      <c r="E74" s="28" t="s">
        <v>136</v>
      </c>
      <c r="F74" s="29">
        <v>0</v>
      </c>
      <c r="G74" s="29">
        <v>0</v>
      </c>
      <c r="H74" s="29">
        <v>230</v>
      </c>
      <c r="I74" s="29">
        <v>0</v>
      </c>
      <c r="J74" s="29">
        <v>0</v>
      </c>
      <c r="K74" s="29">
        <v>0</v>
      </c>
      <c r="L74" s="29"/>
      <c r="M74" s="29">
        <f t="shared" si="3"/>
        <v>230</v>
      </c>
    </row>
    <row r="75" spans="1:15" ht="36" customHeight="1" x14ac:dyDescent="0.25">
      <c r="E75" s="33" t="s">
        <v>131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/>
      <c r="M75" s="34">
        <f t="shared" si="3"/>
        <v>0</v>
      </c>
    </row>
    <row r="76" spans="1:15" ht="66" customHeight="1" x14ac:dyDescent="0.25">
      <c r="A76" s="35" t="s">
        <v>157</v>
      </c>
      <c r="C76" s="25" t="s">
        <v>158</v>
      </c>
      <c r="D76" s="26" t="s">
        <v>126</v>
      </c>
      <c r="E76" s="27" t="s">
        <v>132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/>
      <c r="M76" s="26">
        <f t="shared" si="3"/>
        <v>0</v>
      </c>
      <c r="N76" s="19" t="s">
        <v>159</v>
      </c>
      <c r="O76" s="20" t="s">
        <v>160</v>
      </c>
    </row>
    <row r="77" spans="1:15" ht="30.75" customHeight="1" x14ac:dyDescent="0.25">
      <c r="E77" s="28" t="s">
        <v>129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/>
      <c r="M77" s="29">
        <f t="shared" si="3"/>
        <v>0</v>
      </c>
    </row>
    <row r="78" spans="1:15" ht="28.5" customHeight="1" x14ac:dyDescent="0.25">
      <c r="E78" s="28" t="s">
        <v>136</v>
      </c>
      <c r="F78" s="29">
        <v>800</v>
      </c>
      <c r="G78" s="29">
        <v>0</v>
      </c>
      <c r="H78" s="29">
        <v>2500</v>
      </c>
      <c r="I78" s="29">
        <v>2600</v>
      </c>
      <c r="J78" s="29">
        <v>0</v>
      </c>
      <c r="K78" s="29">
        <v>0</v>
      </c>
      <c r="L78" s="29"/>
      <c r="M78" s="29">
        <f t="shared" si="3"/>
        <v>5900</v>
      </c>
    </row>
    <row r="79" spans="1:15" ht="31.5" customHeight="1" x14ac:dyDescent="0.25">
      <c r="E79" s="33" t="s">
        <v>131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/>
      <c r="M79" s="34">
        <f t="shared" si="3"/>
        <v>0</v>
      </c>
    </row>
    <row r="80" spans="1:15" ht="75" customHeight="1" x14ac:dyDescent="0.25">
      <c r="A80" s="44" t="s">
        <v>73</v>
      </c>
      <c r="C80" s="25" t="s">
        <v>161</v>
      </c>
      <c r="D80" s="17" t="s">
        <v>126</v>
      </c>
      <c r="E80" s="18" t="s">
        <v>132</v>
      </c>
      <c r="F80" s="17">
        <f t="shared" ref="F80:L83" si="6">F84</f>
        <v>0</v>
      </c>
      <c r="G80" s="17">
        <f t="shared" si="6"/>
        <v>0</v>
      </c>
      <c r="H80" s="17">
        <f t="shared" si="6"/>
        <v>0</v>
      </c>
      <c r="I80" s="17">
        <f t="shared" si="6"/>
        <v>0</v>
      </c>
      <c r="J80" s="17">
        <f t="shared" si="6"/>
        <v>0</v>
      </c>
      <c r="K80" s="17">
        <f t="shared" si="6"/>
        <v>0</v>
      </c>
      <c r="L80" s="17">
        <f t="shared" si="6"/>
        <v>0</v>
      </c>
      <c r="M80" s="17">
        <f t="shared" si="3"/>
        <v>0</v>
      </c>
      <c r="N80" s="19" t="s">
        <v>20</v>
      </c>
      <c r="O80" s="20" t="s">
        <v>162</v>
      </c>
    </row>
    <row r="81" spans="1:15" ht="30.75" customHeight="1" x14ac:dyDescent="0.25">
      <c r="E81" s="21" t="s">
        <v>129</v>
      </c>
      <c r="F81" s="17">
        <f t="shared" si="6"/>
        <v>0</v>
      </c>
      <c r="G81" s="17">
        <f t="shared" si="6"/>
        <v>0</v>
      </c>
      <c r="H81" s="17">
        <f t="shared" si="6"/>
        <v>0</v>
      </c>
      <c r="I81" s="17">
        <f t="shared" si="6"/>
        <v>0</v>
      </c>
      <c r="J81" s="17">
        <f t="shared" si="6"/>
        <v>0</v>
      </c>
      <c r="K81" s="17">
        <f t="shared" si="6"/>
        <v>0</v>
      </c>
      <c r="L81" s="17">
        <f t="shared" si="6"/>
        <v>0</v>
      </c>
      <c r="M81" s="22">
        <f t="shared" si="3"/>
        <v>0</v>
      </c>
    </row>
    <row r="82" spans="1:15" ht="31.5" customHeight="1" x14ac:dyDescent="0.25">
      <c r="E82" s="21" t="s">
        <v>136</v>
      </c>
      <c r="F82" s="17">
        <f t="shared" si="6"/>
        <v>0</v>
      </c>
      <c r="G82" s="17">
        <f t="shared" si="6"/>
        <v>1321.2</v>
      </c>
      <c r="H82" s="17">
        <f t="shared" si="6"/>
        <v>0</v>
      </c>
      <c r="I82" s="17">
        <f t="shared" si="6"/>
        <v>0</v>
      </c>
      <c r="J82" s="17">
        <f t="shared" si="6"/>
        <v>0</v>
      </c>
      <c r="K82" s="17">
        <f t="shared" si="6"/>
        <v>0</v>
      </c>
      <c r="L82" s="17">
        <f t="shared" si="6"/>
        <v>0</v>
      </c>
      <c r="M82" s="22">
        <f t="shared" si="3"/>
        <v>1321.2</v>
      </c>
    </row>
    <row r="83" spans="1:15" ht="34.5" customHeight="1" x14ac:dyDescent="0.25">
      <c r="E83" s="23" t="s">
        <v>131</v>
      </c>
      <c r="F83" s="17">
        <f t="shared" si="6"/>
        <v>0</v>
      </c>
      <c r="G83" s="17">
        <f t="shared" si="6"/>
        <v>0</v>
      </c>
      <c r="H83" s="17">
        <f t="shared" si="6"/>
        <v>0</v>
      </c>
      <c r="I83" s="17">
        <f t="shared" si="6"/>
        <v>0</v>
      </c>
      <c r="J83" s="17">
        <f t="shared" si="6"/>
        <v>0</v>
      </c>
      <c r="K83" s="17">
        <f t="shared" si="6"/>
        <v>0</v>
      </c>
      <c r="L83" s="17">
        <f t="shared" si="6"/>
        <v>0</v>
      </c>
      <c r="M83" s="24">
        <f t="shared" si="3"/>
        <v>0</v>
      </c>
    </row>
    <row r="84" spans="1:15" ht="78" customHeight="1" x14ac:dyDescent="0.25">
      <c r="A84" s="44" t="s">
        <v>75</v>
      </c>
      <c r="C84" s="45" t="s">
        <v>163</v>
      </c>
      <c r="D84" s="26" t="s">
        <v>126</v>
      </c>
      <c r="E84" s="27" t="s">
        <v>132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/>
      <c r="M84" s="26">
        <f t="shared" si="3"/>
        <v>0</v>
      </c>
      <c r="N84" s="19" t="s">
        <v>20</v>
      </c>
      <c r="O84" s="39" t="s">
        <v>162</v>
      </c>
    </row>
    <row r="85" spans="1:15" ht="30" customHeight="1" x14ac:dyDescent="0.25">
      <c r="E85" s="28" t="s">
        <v>129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/>
      <c r="M85" s="29">
        <f t="shared" ref="M85:M116" si="7">F85+G85+H85+I85+J85+K85+L85</f>
        <v>0</v>
      </c>
    </row>
    <row r="86" spans="1:15" ht="29.25" customHeight="1" x14ac:dyDescent="0.25">
      <c r="E86" s="28" t="s">
        <v>136</v>
      </c>
      <c r="F86" s="29">
        <v>0</v>
      </c>
      <c r="G86" s="31">
        <f>249.2+1072</f>
        <v>1321.2</v>
      </c>
      <c r="H86" s="29">
        <v>0</v>
      </c>
      <c r="I86" s="29">
        <v>0</v>
      </c>
      <c r="J86" s="29">
        <v>0</v>
      </c>
      <c r="K86" s="29">
        <v>0</v>
      </c>
      <c r="L86" s="29"/>
      <c r="M86" s="29">
        <f t="shared" si="7"/>
        <v>1321.2</v>
      </c>
    </row>
    <row r="87" spans="1:15" ht="31.5" customHeight="1" x14ac:dyDescent="0.25">
      <c r="E87" s="33" t="s">
        <v>131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/>
      <c r="M87" s="34">
        <f t="shared" si="7"/>
        <v>0</v>
      </c>
    </row>
    <row r="88" spans="1:15" ht="72.75" customHeight="1" x14ac:dyDescent="0.25">
      <c r="A88" s="44" t="s">
        <v>79</v>
      </c>
      <c r="C88" s="45" t="s">
        <v>164</v>
      </c>
      <c r="D88" s="17" t="s">
        <v>126</v>
      </c>
      <c r="E88" s="18" t="s">
        <v>132</v>
      </c>
      <c r="F88" s="17">
        <f t="shared" ref="F88:L91" si="8">F92+F96+F100+F104</f>
        <v>0</v>
      </c>
      <c r="G88" s="17">
        <f t="shared" si="8"/>
        <v>0</v>
      </c>
      <c r="H88" s="17">
        <f t="shared" si="8"/>
        <v>0</v>
      </c>
      <c r="I88" s="17">
        <f t="shared" si="8"/>
        <v>0</v>
      </c>
      <c r="J88" s="17">
        <f t="shared" si="8"/>
        <v>0</v>
      </c>
      <c r="K88" s="17">
        <f t="shared" si="8"/>
        <v>0</v>
      </c>
      <c r="L88" s="17">
        <f t="shared" si="8"/>
        <v>0</v>
      </c>
      <c r="M88" s="17">
        <f t="shared" si="7"/>
        <v>0</v>
      </c>
      <c r="N88" s="19" t="s">
        <v>165</v>
      </c>
      <c r="O88" s="39" t="s">
        <v>166</v>
      </c>
    </row>
    <row r="89" spans="1:15" ht="27" customHeight="1" x14ac:dyDescent="0.25">
      <c r="E89" s="21" t="s">
        <v>129</v>
      </c>
      <c r="F89" s="17">
        <f t="shared" si="8"/>
        <v>166.89999999999998</v>
      </c>
      <c r="G89" s="17">
        <f t="shared" si="8"/>
        <v>212.79999999999998</v>
      </c>
      <c r="H89" s="17">
        <f t="shared" si="8"/>
        <v>0</v>
      </c>
      <c r="I89" s="17">
        <f t="shared" si="8"/>
        <v>0</v>
      </c>
      <c r="J89" s="17">
        <f t="shared" si="8"/>
        <v>0</v>
      </c>
      <c r="K89" s="17">
        <f t="shared" si="8"/>
        <v>0</v>
      </c>
      <c r="L89" s="17">
        <f t="shared" si="8"/>
        <v>0</v>
      </c>
      <c r="M89" s="22">
        <f t="shared" si="7"/>
        <v>379.69999999999993</v>
      </c>
    </row>
    <row r="90" spans="1:15" ht="25.5" customHeight="1" x14ac:dyDescent="0.25">
      <c r="E90" s="21" t="s">
        <v>136</v>
      </c>
      <c r="F90" s="17">
        <f t="shared" si="8"/>
        <v>2148.6</v>
      </c>
      <c r="G90" s="17">
        <f t="shared" si="8"/>
        <v>5914.4</v>
      </c>
      <c r="H90" s="17">
        <f t="shared" si="8"/>
        <v>5259.5</v>
      </c>
      <c r="I90" s="17">
        <f t="shared" si="8"/>
        <v>5372.5</v>
      </c>
      <c r="J90" s="17">
        <f t="shared" si="8"/>
        <v>0</v>
      </c>
      <c r="K90" s="17">
        <f t="shared" si="8"/>
        <v>0</v>
      </c>
      <c r="L90" s="17">
        <f t="shared" si="8"/>
        <v>0</v>
      </c>
      <c r="M90" s="22">
        <f t="shared" si="7"/>
        <v>18695</v>
      </c>
    </row>
    <row r="91" spans="1:15" ht="29.25" customHeight="1" x14ac:dyDescent="0.25">
      <c r="E91" s="23" t="s">
        <v>131</v>
      </c>
      <c r="F91" s="17">
        <f t="shared" si="8"/>
        <v>0</v>
      </c>
      <c r="G91" s="17">
        <f t="shared" si="8"/>
        <v>0</v>
      </c>
      <c r="H91" s="17">
        <f t="shared" si="8"/>
        <v>0</v>
      </c>
      <c r="I91" s="17">
        <f t="shared" si="8"/>
        <v>0</v>
      </c>
      <c r="J91" s="17">
        <f t="shared" si="8"/>
        <v>0</v>
      </c>
      <c r="K91" s="17">
        <f t="shared" si="8"/>
        <v>0</v>
      </c>
      <c r="L91" s="17">
        <f t="shared" si="8"/>
        <v>0</v>
      </c>
      <c r="M91" s="24">
        <f t="shared" si="7"/>
        <v>0</v>
      </c>
    </row>
    <row r="92" spans="1:15" ht="114.75" x14ac:dyDescent="0.25">
      <c r="A92" s="44" t="s">
        <v>82</v>
      </c>
      <c r="C92" s="18" t="s">
        <v>83</v>
      </c>
      <c r="D92" s="26" t="s">
        <v>126</v>
      </c>
      <c r="E92" s="27" t="s">
        <v>132</v>
      </c>
      <c r="F92" s="26">
        <v>0</v>
      </c>
      <c r="G92" s="26">
        <v>0</v>
      </c>
      <c r="H92" s="37">
        <v>0</v>
      </c>
      <c r="I92" s="37">
        <v>0</v>
      </c>
      <c r="J92" s="26">
        <v>0</v>
      </c>
      <c r="K92" s="26">
        <v>0</v>
      </c>
      <c r="L92" s="26"/>
      <c r="M92" s="26">
        <f t="shared" si="7"/>
        <v>0</v>
      </c>
      <c r="N92" s="19" t="s">
        <v>167</v>
      </c>
      <c r="O92" s="39" t="s">
        <v>168</v>
      </c>
    </row>
    <row r="93" spans="1:15" ht="30" customHeight="1" x14ac:dyDescent="0.25">
      <c r="E93" s="28" t="s">
        <v>129</v>
      </c>
      <c r="F93" s="29">
        <v>0</v>
      </c>
      <c r="G93" s="31">
        <v>41.6</v>
      </c>
      <c r="H93" s="29">
        <v>0</v>
      </c>
      <c r="I93" s="29">
        <v>0</v>
      </c>
      <c r="J93" s="29">
        <v>0</v>
      </c>
      <c r="K93" s="29">
        <v>0</v>
      </c>
      <c r="L93" s="29"/>
      <c r="M93" s="29">
        <f t="shared" si="7"/>
        <v>41.6</v>
      </c>
    </row>
    <row r="94" spans="1:15" ht="29.25" customHeight="1" x14ac:dyDescent="0.25">
      <c r="E94" s="28" t="s">
        <v>136</v>
      </c>
      <c r="F94" s="29">
        <v>2144.6999999999998</v>
      </c>
      <c r="G94" s="31">
        <v>5071</v>
      </c>
      <c r="H94" s="29">
        <v>5259.5</v>
      </c>
      <c r="I94" s="29">
        <v>5372.5</v>
      </c>
      <c r="J94" s="29">
        <v>0</v>
      </c>
      <c r="K94" s="29">
        <v>0</v>
      </c>
      <c r="L94" s="29"/>
      <c r="M94" s="29">
        <f t="shared" si="7"/>
        <v>17847.7</v>
      </c>
    </row>
    <row r="95" spans="1:15" ht="30" customHeight="1" x14ac:dyDescent="0.25">
      <c r="E95" s="33" t="s">
        <v>131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/>
      <c r="M95" s="34">
        <f t="shared" si="7"/>
        <v>0</v>
      </c>
    </row>
    <row r="96" spans="1:15" ht="59.25" customHeight="1" x14ac:dyDescent="0.25">
      <c r="A96" s="44" t="s">
        <v>84</v>
      </c>
      <c r="C96" s="25" t="s">
        <v>135</v>
      </c>
      <c r="D96" s="26" t="s">
        <v>126</v>
      </c>
      <c r="E96" s="27" t="s">
        <v>132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/>
      <c r="M96" s="26">
        <f t="shared" si="7"/>
        <v>0</v>
      </c>
      <c r="N96" s="19"/>
      <c r="O96" s="20"/>
    </row>
    <row r="97" spans="1:15" ht="31.5" customHeight="1" x14ac:dyDescent="0.25">
      <c r="E97" s="28" t="s">
        <v>142</v>
      </c>
      <c r="F97" s="29">
        <v>0</v>
      </c>
      <c r="G97" s="29">
        <v>0</v>
      </c>
      <c r="H97" s="32">
        <v>0</v>
      </c>
      <c r="I97" s="29">
        <v>0</v>
      </c>
      <c r="J97" s="29">
        <v>0</v>
      </c>
      <c r="K97" s="29">
        <v>0</v>
      </c>
      <c r="L97" s="29"/>
      <c r="M97" s="29">
        <f t="shared" si="7"/>
        <v>0</v>
      </c>
    </row>
    <row r="98" spans="1:15" ht="40.5" customHeight="1" x14ac:dyDescent="0.25">
      <c r="E98" s="28" t="s">
        <v>134</v>
      </c>
      <c r="F98" s="29">
        <v>0</v>
      </c>
      <c r="G98" s="31">
        <v>843.4</v>
      </c>
      <c r="H98" s="32">
        <v>0</v>
      </c>
      <c r="I98" s="29">
        <v>0</v>
      </c>
      <c r="J98" s="29">
        <v>0</v>
      </c>
      <c r="K98" s="29">
        <v>0</v>
      </c>
      <c r="L98" s="29"/>
      <c r="M98" s="29">
        <f t="shared" si="7"/>
        <v>843.4</v>
      </c>
    </row>
    <row r="99" spans="1:15" ht="40.5" customHeight="1" x14ac:dyDescent="0.25">
      <c r="E99" s="33" t="s">
        <v>131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/>
      <c r="M99" s="34">
        <f t="shared" si="7"/>
        <v>0</v>
      </c>
    </row>
    <row r="100" spans="1:15" ht="77.25" customHeight="1" x14ac:dyDescent="0.25">
      <c r="A100" s="44" t="s">
        <v>86</v>
      </c>
      <c r="C100" s="25" t="s">
        <v>28</v>
      </c>
      <c r="D100" s="26" t="s">
        <v>126</v>
      </c>
      <c r="E100" s="27" t="s">
        <v>132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/>
      <c r="M100" s="26">
        <f t="shared" si="7"/>
        <v>0</v>
      </c>
      <c r="N100" s="19"/>
      <c r="O100" s="20"/>
    </row>
    <row r="101" spans="1:15" ht="39" customHeight="1" x14ac:dyDescent="0.25">
      <c r="E101" s="28" t="s">
        <v>129</v>
      </c>
      <c r="F101" s="29">
        <v>72.3</v>
      </c>
      <c r="G101" s="31">
        <v>171.2</v>
      </c>
      <c r="H101" s="29">
        <v>0</v>
      </c>
      <c r="I101" s="32">
        <v>0</v>
      </c>
      <c r="J101" s="32">
        <v>0</v>
      </c>
      <c r="K101" s="32">
        <v>0</v>
      </c>
      <c r="L101" s="32"/>
      <c r="M101" s="29">
        <f t="shared" si="7"/>
        <v>243.5</v>
      </c>
    </row>
    <row r="102" spans="1:15" ht="39" customHeight="1" x14ac:dyDescent="0.25">
      <c r="E102" s="28" t="s">
        <v>143</v>
      </c>
      <c r="F102" s="29">
        <v>0</v>
      </c>
      <c r="G102" s="29">
        <v>0</v>
      </c>
      <c r="H102" s="29">
        <v>0</v>
      </c>
      <c r="I102" s="32">
        <v>0</v>
      </c>
      <c r="J102" s="32">
        <v>0</v>
      </c>
      <c r="K102" s="32">
        <v>0</v>
      </c>
      <c r="L102" s="32"/>
      <c r="M102" s="29">
        <f t="shared" si="7"/>
        <v>0</v>
      </c>
    </row>
    <row r="103" spans="1:15" ht="39" customHeight="1" x14ac:dyDescent="0.25">
      <c r="E103" s="33" t="s">
        <v>131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/>
      <c r="M103" s="34">
        <f t="shared" si="7"/>
        <v>0</v>
      </c>
    </row>
    <row r="104" spans="1:15" ht="75.75" customHeight="1" x14ac:dyDescent="0.25">
      <c r="A104" s="44" t="s">
        <v>87</v>
      </c>
      <c r="C104" s="25" t="s">
        <v>31</v>
      </c>
      <c r="D104" s="26" t="s">
        <v>126</v>
      </c>
      <c r="E104" s="27" t="s">
        <v>132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/>
      <c r="M104" s="26">
        <f t="shared" si="7"/>
        <v>0</v>
      </c>
      <c r="N104" s="19"/>
      <c r="O104" s="20"/>
    </row>
    <row r="105" spans="1:15" ht="39" customHeight="1" x14ac:dyDescent="0.25">
      <c r="E105" s="28" t="s">
        <v>129</v>
      </c>
      <c r="F105" s="29">
        <v>94.6</v>
      </c>
      <c r="G105" s="29">
        <v>0</v>
      </c>
      <c r="H105" s="32">
        <v>0</v>
      </c>
      <c r="I105" s="29">
        <v>0</v>
      </c>
      <c r="J105" s="29">
        <v>0</v>
      </c>
      <c r="K105" s="29">
        <v>0</v>
      </c>
      <c r="L105" s="29"/>
      <c r="M105" s="29">
        <f t="shared" si="7"/>
        <v>94.6</v>
      </c>
    </row>
    <row r="106" spans="1:15" ht="47.25" customHeight="1" x14ac:dyDescent="0.25">
      <c r="E106" s="28" t="s">
        <v>143</v>
      </c>
      <c r="F106" s="29">
        <v>3.9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/>
      <c r="M106" s="29">
        <f t="shared" si="7"/>
        <v>3.9</v>
      </c>
    </row>
    <row r="107" spans="1:15" ht="43.5" customHeight="1" x14ac:dyDescent="0.25">
      <c r="E107" s="33" t="s">
        <v>131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/>
      <c r="M107" s="34">
        <f t="shared" si="7"/>
        <v>0</v>
      </c>
    </row>
    <row r="108" spans="1:15" ht="89.25" customHeight="1" x14ac:dyDescent="0.25">
      <c r="A108" s="42" t="s">
        <v>90</v>
      </c>
      <c r="C108" s="16" t="s">
        <v>169</v>
      </c>
      <c r="D108" s="17" t="s">
        <v>126</v>
      </c>
      <c r="E108" s="18" t="s">
        <v>132</v>
      </c>
      <c r="F108" s="17">
        <f t="shared" ref="F108:L111" si="9">F112</f>
        <v>0</v>
      </c>
      <c r="G108" s="17">
        <f t="shared" si="9"/>
        <v>0</v>
      </c>
      <c r="H108" s="17">
        <f t="shared" si="9"/>
        <v>0</v>
      </c>
      <c r="I108" s="17">
        <f t="shared" si="9"/>
        <v>0</v>
      </c>
      <c r="J108" s="17">
        <f t="shared" si="9"/>
        <v>0</v>
      </c>
      <c r="K108" s="17">
        <f t="shared" si="9"/>
        <v>0</v>
      </c>
      <c r="L108" s="17">
        <f t="shared" si="9"/>
        <v>0</v>
      </c>
      <c r="M108" s="17">
        <f t="shared" si="7"/>
        <v>0</v>
      </c>
      <c r="N108" s="19"/>
      <c r="O108" s="20"/>
    </row>
    <row r="109" spans="1:15" ht="43.5" customHeight="1" x14ac:dyDescent="0.25">
      <c r="E109" s="21" t="s">
        <v>146</v>
      </c>
      <c r="F109" s="17">
        <f t="shared" si="9"/>
        <v>0</v>
      </c>
      <c r="G109" s="17">
        <f t="shared" si="9"/>
        <v>125</v>
      </c>
      <c r="H109" s="17">
        <f t="shared" si="9"/>
        <v>0</v>
      </c>
      <c r="I109" s="17">
        <f t="shared" si="9"/>
        <v>0</v>
      </c>
      <c r="J109" s="17">
        <f t="shared" si="9"/>
        <v>0</v>
      </c>
      <c r="K109" s="17">
        <f t="shared" si="9"/>
        <v>0</v>
      </c>
      <c r="L109" s="17">
        <f t="shared" si="9"/>
        <v>0</v>
      </c>
      <c r="M109" s="22">
        <f t="shared" si="7"/>
        <v>125</v>
      </c>
      <c r="N109" s="46"/>
    </row>
    <row r="110" spans="1:15" ht="43.5" customHeight="1" x14ac:dyDescent="0.25">
      <c r="E110" s="21" t="s">
        <v>143</v>
      </c>
      <c r="F110" s="17">
        <f t="shared" si="9"/>
        <v>0</v>
      </c>
      <c r="G110" s="17">
        <f t="shared" si="9"/>
        <v>0</v>
      </c>
      <c r="H110" s="17">
        <f t="shared" si="9"/>
        <v>0</v>
      </c>
      <c r="I110" s="17">
        <f t="shared" si="9"/>
        <v>0</v>
      </c>
      <c r="J110" s="17">
        <f t="shared" si="9"/>
        <v>0</v>
      </c>
      <c r="K110" s="17">
        <f t="shared" si="9"/>
        <v>0</v>
      </c>
      <c r="L110" s="17">
        <f t="shared" si="9"/>
        <v>0</v>
      </c>
      <c r="M110" s="22">
        <f t="shared" si="7"/>
        <v>0</v>
      </c>
      <c r="N110" s="46"/>
    </row>
    <row r="111" spans="1:15" ht="43.5" customHeight="1" x14ac:dyDescent="0.25">
      <c r="E111" s="23" t="s">
        <v>131</v>
      </c>
      <c r="F111" s="17">
        <f t="shared" si="9"/>
        <v>0</v>
      </c>
      <c r="G111" s="17">
        <f t="shared" si="9"/>
        <v>0</v>
      </c>
      <c r="H111" s="17">
        <f t="shared" si="9"/>
        <v>0</v>
      </c>
      <c r="I111" s="17">
        <f t="shared" si="9"/>
        <v>0</v>
      </c>
      <c r="J111" s="17">
        <f t="shared" si="9"/>
        <v>0</v>
      </c>
      <c r="K111" s="17">
        <f t="shared" si="9"/>
        <v>0</v>
      </c>
      <c r="L111" s="17">
        <f t="shared" si="9"/>
        <v>0</v>
      </c>
      <c r="M111" s="24">
        <f t="shared" si="7"/>
        <v>0</v>
      </c>
      <c r="N111" s="47"/>
    </row>
    <row r="112" spans="1:15" ht="67.5" customHeight="1" x14ac:dyDescent="0.25">
      <c r="A112" s="48" t="s">
        <v>92</v>
      </c>
      <c r="C112" s="45" t="s">
        <v>37</v>
      </c>
      <c r="D112" s="26" t="s">
        <v>126</v>
      </c>
      <c r="E112" s="27" t="s">
        <v>132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/>
      <c r="M112" s="26">
        <f t="shared" si="7"/>
        <v>0</v>
      </c>
      <c r="N112" s="19"/>
      <c r="O112" s="20"/>
    </row>
    <row r="113" spans="1:15" ht="27.75" customHeight="1" x14ac:dyDescent="0.25">
      <c r="E113" s="28" t="s">
        <v>129</v>
      </c>
      <c r="F113" s="29">
        <v>0</v>
      </c>
      <c r="G113" s="38">
        <v>125</v>
      </c>
      <c r="H113" s="29">
        <v>0</v>
      </c>
      <c r="I113" s="29">
        <v>0</v>
      </c>
      <c r="J113" s="29">
        <v>0</v>
      </c>
      <c r="K113" s="29">
        <v>0</v>
      </c>
      <c r="L113" s="29"/>
      <c r="M113" s="29">
        <f t="shared" si="7"/>
        <v>125</v>
      </c>
    </row>
    <row r="114" spans="1:15" ht="28.5" customHeight="1" x14ac:dyDescent="0.25">
      <c r="E114" s="28" t="s">
        <v>136</v>
      </c>
      <c r="F114" s="29">
        <v>0</v>
      </c>
      <c r="G114" s="29">
        <v>0</v>
      </c>
      <c r="H114" s="32">
        <v>0</v>
      </c>
      <c r="I114" s="32">
        <v>0</v>
      </c>
      <c r="J114" s="32">
        <v>0</v>
      </c>
      <c r="K114" s="32">
        <v>0</v>
      </c>
      <c r="L114" s="32"/>
      <c r="M114" s="29">
        <f t="shared" si="7"/>
        <v>0</v>
      </c>
    </row>
    <row r="115" spans="1:15" ht="27.75" customHeight="1" x14ac:dyDescent="0.25">
      <c r="E115" s="33" t="s">
        <v>131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/>
      <c r="M115" s="34">
        <f t="shared" si="7"/>
        <v>0</v>
      </c>
    </row>
    <row r="116" spans="1:15" ht="83.25" customHeight="1" x14ac:dyDescent="0.25">
      <c r="A116" s="48" t="s">
        <v>93</v>
      </c>
      <c r="C116" s="49" t="s">
        <v>170</v>
      </c>
      <c r="D116" s="17" t="s">
        <v>126</v>
      </c>
      <c r="E116" s="18" t="s">
        <v>132</v>
      </c>
      <c r="F116" s="17">
        <f t="shared" ref="F116:L119" si="10">F120</f>
        <v>0</v>
      </c>
      <c r="G116" s="17">
        <f t="shared" si="10"/>
        <v>0</v>
      </c>
      <c r="H116" s="17">
        <f t="shared" si="10"/>
        <v>0</v>
      </c>
      <c r="I116" s="17">
        <f t="shared" si="10"/>
        <v>0</v>
      </c>
      <c r="J116" s="17">
        <f t="shared" si="10"/>
        <v>0</v>
      </c>
      <c r="K116" s="17">
        <f t="shared" si="10"/>
        <v>0</v>
      </c>
      <c r="L116" s="17">
        <f t="shared" si="10"/>
        <v>0</v>
      </c>
      <c r="M116" s="17">
        <f t="shared" si="7"/>
        <v>0</v>
      </c>
      <c r="N116" s="19"/>
      <c r="O116" s="20"/>
    </row>
    <row r="117" spans="1:15" ht="30" customHeight="1" x14ac:dyDescent="0.25">
      <c r="E117" s="21" t="s">
        <v>129</v>
      </c>
      <c r="F117" s="17">
        <f t="shared" si="10"/>
        <v>0</v>
      </c>
      <c r="G117" s="17">
        <f t="shared" si="10"/>
        <v>0</v>
      </c>
      <c r="H117" s="17">
        <f t="shared" si="10"/>
        <v>0</v>
      </c>
      <c r="I117" s="17">
        <f t="shared" si="10"/>
        <v>0</v>
      </c>
      <c r="J117" s="17">
        <f t="shared" si="10"/>
        <v>0</v>
      </c>
      <c r="K117" s="17">
        <f t="shared" si="10"/>
        <v>0</v>
      </c>
      <c r="L117" s="17">
        <f t="shared" si="10"/>
        <v>0</v>
      </c>
      <c r="M117" s="22">
        <f t="shared" ref="M117:M124" si="11">F117+G117+H117+I117+J117+K117+L117</f>
        <v>0</v>
      </c>
    </row>
    <row r="118" spans="1:15" ht="28.5" customHeight="1" x14ac:dyDescent="0.25">
      <c r="E118" s="21" t="s">
        <v>136</v>
      </c>
      <c r="F118" s="17">
        <f t="shared" si="10"/>
        <v>0</v>
      </c>
      <c r="G118" s="17">
        <f t="shared" si="10"/>
        <v>144</v>
      </c>
      <c r="H118" s="17">
        <f t="shared" si="10"/>
        <v>0</v>
      </c>
      <c r="I118" s="17">
        <f t="shared" si="10"/>
        <v>0</v>
      </c>
      <c r="J118" s="17">
        <f t="shared" si="10"/>
        <v>0</v>
      </c>
      <c r="K118" s="17">
        <f t="shared" si="10"/>
        <v>0</v>
      </c>
      <c r="L118" s="17">
        <f t="shared" si="10"/>
        <v>0</v>
      </c>
      <c r="M118" s="22">
        <f t="shared" si="11"/>
        <v>144</v>
      </c>
    </row>
    <row r="119" spans="1:15" ht="29.25" customHeight="1" x14ac:dyDescent="0.25">
      <c r="E119" s="23" t="s">
        <v>131</v>
      </c>
      <c r="F119" s="17">
        <f t="shared" si="10"/>
        <v>0</v>
      </c>
      <c r="G119" s="17">
        <f t="shared" si="10"/>
        <v>0</v>
      </c>
      <c r="H119" s="17">
        <f t="shared" si="10"/>
        <v>0</v>
      </c>
      <c r="I119" s="17">
        <f t="shared" si="10"/>
        <v>0</v>
      </c>
      <c r="J119" s="17">
        <f t="shared" si="10"/>
        <v>0</v>
      </c>
      <c r="K119" s="17">
        <f t="shared" si="10"/>
        <v>0</v>
      </c>
      <c r="L119" s="17">
        <f t="shared" si="10"/>
        <v>0</v>
      </c>
      <c r="M119" s="24">
        <f t="shared" si="11"/>
        <v>0</v>
      </c>
    </row>
    <row r="120" spans="1:15" ht="56.25" customHeight="1" x14ac:dyDescent="0.25">
      <c r="A120" s="48" t="s">
        <v>95</v>
      </c>
      <c r="C120" s="45" t="s">
        <v>171</v>
      </c>
      <c r="D120" s="26" t="s">
        <v>126</v>
      </c>
      <c r="E120" s="27" t="s">
        <v>132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/>
      <c r="M120" s="26">
        <f t="shared" si="11"/>
        <v>0</v>
      </c>
      <c r="N120" s="19"/>
      <c r="O120" s="20" t="s">
        <v>172</v>
      </c>
    </row>
    <row r="121" spans="1:15" ht="29.25" customHeight="1" x14ac:dyDescent="0.25">
      <c r="E121" s="28" t="s">
        <v>129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/>
      <c r="M121" s="29">
        <f t="shared" si="11"/>
        <v>0</v>
      </c>
    </row>
    <row r="122" spans="1:15" ht="30.75" customHeight="1" x14ac:dyDescent="0.25">
      <c r="E122" s="28" t="s">
        <v>136</v>
      </c>
      <c r="F122" s="29">
        <v>0</v>
      </c>
      <c r="G122" s="38">
        <v>144</v>
      </c>
      <c r="H122" s="29">
        <v>0</v>
      </c>
      <c r="I122" s="29">
        <v>0</v>
      </c>
      <c r="J122" s="29">
        <v>0</v>
      </c>
      <c r="K122" s="29">
        <v>0</v>
      </c>
      <c r="L122" s="29"/>
      <c r="M122" s="29">
        <f t="shared" si="11"/>
        <v>144</v>
      </c>
    </row>
    <row r="123" spans="1:15" ht="31.5" customHeight="1" x14ac:dyDescent="0.25">
      <c r="E123" s="33" t="s">
        <v>131</v>
      </c>
      <c r="F123" s="34">
        <v>0</v>
      </c>
      <c r="G123" s="34">
        <v>0</v>
      </c>
      <c r="H123" s="34">
        <v>0</v>
      </c>
      <c r="I123" s="34">
        <v>0</v>
      </c>
      <c r="J123" s="41">
        <v>0</v>
      </c>
      <c r="K123" s="41">
        <v>0</v>
      </c>
      <c r="L123" s="41"/>
      <c r="M123" s="34">
        <f t="shared" si="11"/>
        <v>0</v>
      </c>
    </row>
    <row r="124" spans="1:15" ht="69" customHeight="1" x14ac:dyDescent="0.25">
      <c r="A124" s="48" t="s">
        <v>173</v>
      </c>
      <c r="C124" s="16" t="s">
        <v>174</v>
      </c>
      <c r="D124" s="17" t="s">
        <v>126</v>
      </c>
      <c r="E124" s="18" t="s">
        <v>132</v>
      </c>
      <c r="F124" s="17">
        <f t="shared" ref="F124:G126" si="12">F128</f>
        <v>0</v>
      </c>
      <c r="G124" s="17">
        <f t="shared" si="12"/>
        <v>0</v>
      </c>
      <c r="H124" s="17">
        <v>3462.9</v>
      </c>
      <c r="I124" s="17">
        <f t="shared" ref="I124:L126" si="13">I128</f>
        <v>0</v>
      </c>
      <c r="J124" s="17">
        <f t="shared" si="13"/>
        <v>0</v>
      </c>
      <c r="K124" s="17">
        <f t="shared" si="13"/>
        <v>0</v>
      </c>
      <c r="L124" s="17">
        <f t="shared" si="13"/>
        <v>0</v>
      </c>
      <c r="M124" s="17">
        <f t="shared" si="11"/>
        <v>3462.9</v>
      </c>
      <c r="N124" s="19" t="s">
        <v>20</v>
      </c>
      <c r="O124" s="20" t="s">
        <v>162</v>
      </c>
    </row>
    <row r="125" spans="1:15" ht="36" customHeight="1" x14ac:dyDescent="0.25">
      <c r="E125" s="21" t="s">
        <v>175</v>
      </c>
      <c r="F125" s="17">
        <f t="shared" si="12"/>
        <v>0</v>
      </c>
      <c r="G125" s="17">
        <f t="shared" si="12"/>
        <v>0</v>
      </c>
      <c r="H125" s="17">
        <v>7177.1</v>
      </c>
      <c r="I125" s="17">
        <f t="shared" si="13"/>
        <v>0</v>
      </c>
      <c r="J125" s="17">
        <f t="shared" si="13"/>
        <v>0</v>
      </c>
      <c r="K125" s="17">
        <f t="shared" si="13"/>
        <v>0</v>
      </c>
      <c r="L125" s="17">
        <f t="shared" si="13"/>
        <v>0</v>
      </c>
      <c r="M125" s="17">
        <v>7177.1</v>
      </c>
    </row>
    <row r="126" spans="1:15" ht="32.25" customHeight="1" x14ac:dyDescent="0.25">
      <c r="E126" s="21" t="s">
        <v>143</v>
      </c>
      <c r="F126" s="17">
        <f t="shared" si="12"/>
        <v>0</v>
      </c>
      <c r="G126" s="17">
        <f t="shared" si="12"/>
        <v>0</v>
      </c>
      <c r="H126" s="17">
        <f>H130</f>
        <v>562.1</v>
      </c>
      <c r="I126" s="17">
        <f t="shared" si="13"/>
        <v>0</v>
      </c>
      <c r="J126" s="17">
        <f t="shared" si="13"/>
        <v>0</v>
      </c>
      <c r="K126" s="17">
        <f t="shared" si="13"/>
        <v>0</v>
      </c>
      <c r="L126" s="17">
        <f t="shared" si="13"/>
        <v>0</v>
      </c>
      <c r="M126" s="17">
        <f>F126+G126+H126+I126+J126+K126+L126</f>
        <v>562.1</v>
      </c>
    </row>
    <row r="127" spans="1:15" ht="40.5" customHeight="1" x14ac:dyDescent="0.25">
      <c r="E127" s="23" t="s">
        <v>131</v>
      </c>
      <c r="F127" s="17">
        <f t="shared" ref="F127:L127" si="14">F134</f>
        <v>0</v>
      </c>
      <c r="G127" s="17">
        <f t="shared" si="14"/>
        <v>0</v>
      </c>
      <c r="H127" s="17">
        <f t="shared" si="14"/>
        <v>0</v>
      </c>
      <c r="I127" s="17">
        <f t="shared" si="14"/>
        <v>0</v>
      </c>
      <c r="J127" s="17">
        <f t="shared" si="14"/>
        <v>0</v>
      </c>
      <c r="K127" s="17">
        <f t="shared" si="14"/>
        <v>0</v>
      </c>
      <c r="L127" s="17">
        <f t="shared" si="14"/>
        <v>0</v>
      </c>
      <c r="M127" s="17">
        <f>F127+G127+H127+I127+J127+K127+L127</f>
        <v>0</v>
      </c>
    </row>
    <row r="128" spans="1:15" ht="57.75" customHeight="1" x14ac:dyDescent="0.25">
      <c r="A128" s="48" t="s">
        <v>176</v>
      </c>
      <c r="C128" s="25" t="s">
        <v>164</v>
      </c>
      <c r="D128" s="19" t="s">
        <v>126</v>
      </c>
      <c r="E128" s="50" t="s">
        <v>132</v>
      </c>
      <c r="F128" s="19">
        <v>0</v>
      </c>
      <c r="G128" s="19">
        <v>0</v>
      </c>
      <c r="H128" s="19">
        <v>3462.9</v>
      </c>
      <c r="I128" s="19">
        <v>0</v>
      </c>
      <c r="J128" s="19">
        <v>0</v>
      </c>
      <c r="K128" s="19">
        <v>0</v>
      </c>
      <c r="L128" s="19"/>
      <c r="M128" s="19">
        <f>F128+G128+H128+I128+J128+K128+L128</f>
        <v>3462.9</v>
      </c>
      <c r="N128" s="19" t="s">
        <v>20</v>
      </c>
      <c r="O128" s="20" t="s">
        <v>162</v>
      </c>
    </row>
    <row r="129" spans="1:15" ht="42" customHeight="1" x14ac:dyDescent="0.25">
      <c r="A129" s="51"/>
      <c r="B129" s="51"/>
      <c r="C129" s="51"/>
      <c r="D129" s="51"/>
      <c r="E129" s="28" t="s">
        <v>146</v>
      </c>
      <c r="F129" s="29">
        <v>0</v>
      </c>
      <c r="G129" s="29">
        <v>0</v>
      </c>
      <c r="H129" s="29">
        <v>7177.1</v>
      </c>
      <c r="I129" s="32">
        <v>0</v>
      </c>
      <c r="J129" s="29">
        <v>0</v>
      </c>
      <c r="K129" s="29">
        <v>0</v>
      </c>
      <c r="L129" s="29"/>
      <c r="M129" s="29">
        <v>7177.1</v>
      </c>
    </row>
    <row r="130" spans="1:15" ht="43.5" customHeight="1" x14ac:dyDescent="0.25">
      <c r="A130" s="51"/>
      <c r="B130" s="51"/>
      <c r="C130" s="51"/>
      <c r="D130" s="51"/>
      <c r="E130" s="28" t="s">
        <v>143</v>
      </c>
      <c r="F130" s="29">
        <v>0</v>
      </c>
      <c r="G130" s="29">
        <v>0</v>
      </c>
      <c r="H130" s="29">
        <v>562.1</v>
      </c>
      <c r="I130" s="32">
        <v>0</v>
      </c>
      <c r="J130" s="29">
        <v>0</v>
      </c>
      <c r="K130" s="29">
        <v>0</v>
      </c>
      <c r="L130" s="29"/>
      <c r="M130" s="29">
        <f>F130+G130+H130+I130+J130+K130+L130</f>
        <v>562.1</v>
      </c>
    </row>
    <row r="131" spans="1:15" ht="60.75" customHeight="1" x14ac:dyDescent="0.25">
      <c r="A131" s="51">
        <v>16</v>
      </c>
      <c r="B131" s="51"/>
      <c r="C131" s="52" t="s">
        <v>177</v>
      </c>
      <c r="D131" s="53" t="s">
        <v>126</v>
      </c>
      <c r="E131" s="53" t="s">
        <v>178</v>
      </c>
      <c r="F131" s="53">
        <v>0</v>
      </c>
      <c r="G131" s="53">
        <v>0</v>
      </c>
      <c r="H131" s="54">
        <v>10550</v>
      </c>
      <c r="I131" s="53">
        <v>0</v>
      </c>
      <c r="J131" s="29"/>
      <c r="K131" s="29"/>
      <c r="L131" s="29"/>
      <c r="M131" s="54">
        <v>10550</v>
      </c>
    </row>
    <row r="132" spans="1:15" ht="77.25" customHeight="1" x14ac:dyDescent="0.25">
      <c r="A132" s="55" t="s">
        <v>115</v>
      </c>
      <c r="B132" s="51"/>
      <c r="C132" s="52" t="s">
        <v>179</v>
      </c>
      <c r="D132" s="53" t="s">
        <v>126</v>
      </c>
      <c r="E132" s="53" t="s">
        <v>178</v>
      </c>
      <c r="F132" s="53">
        <v>0</v>
      </c>
      <c r="G132" s="53">
        <v>0</v>
      </c>
      <c r="H132" s="56" t="s">
        <v>180</v>
      </c>
      <c r="I132" s="32"/>
      <c r="J132" s="29"/>
      <c r="K132" s="29"/>
      <c r="L132" s="29"/>
      <c r="M132" s="57" t="s">
        <v>180</v>
      </c>
    </row>
    <row r="133" spans="1:15" ht="43.5" customHeight="1" x14ac:dyDescent="0.25">
      <c r="A133" s="55" t="s">
        <v>181</v>
      </c>
      <c r="B133" s="51"/>
      <c r="C133" s="58" t="s">
        <v>182</v>
      </c>
      <c r="D133" s="53" t="s">
        <v>126</v>
      </c>
      <c r="E133" s="53" t="s">
        <v>178</v>
      </c>
      <c r="F133" s="53">
        <v>0</v>
      </c>
      <c r="G133" s="53">
        <v>0</v>
      </c>
      <c r="H133" s="56">
        <v>550</v>
      </c>
      <c r="I133" s="32"/>
      <c r="J133" s="29"/>
      <c r="K133" s="29"/>
      <c r="L133" s="29"/>
      <c r="M133" s="29">
        <v>550</v>
      </c>
    </row>
    <row r="134" spans="1:15" ht="45" customHeight="1" x14ac:dyDescent="0.25">
      <c r="A134" s="51"/>
      <c r="B134" s="51"/>
      <c r="C134" s="51"/>
      <c r="D134" s="51"/>
      <c r="E134" s="28" t="s">
        <v>131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/>
      <c r="M134" s="29">
        <f>F134+G134+H134+I134+J134+K134+L134</f>
        <v>0</v>
      </c>
    </row>
    <row r="135" spans="1:15" ht="21.75" customHeight="1" x14ac:dyDescent="0.25">
      <c r="A135" s="59"/>
      <c r="C135" s="60" t="s">
        <v>183</v>
      </c>
      <c r="D135" s="61"/>
      <c r="E135" s="62" t="s">
        <v>123</v>
      </c>
      <c r="F135" s="62">
        <f t="shared" ref="F135:M135" si="15">F136+F137+F138+F139</f>
        <v>97439.2</v>
      </c>
      <c r="G135" s="62">
        <f t="shared" si="15"/>
        <v>108735.09999999999</v>
      </c>
      <c r="H135" s="62">
        <f t="shared" si="15"/>
        <v>197653.80000000002</v>
      </c>
      <c r="I135" s="62">
        <f t="shared" si="15"/>
        <v>183139.90000000002</v>
      </c>
      <c r="J135" s="62">
        <f t="shared" si="15"/>
        <v>0</v>
      </c>
      <c r="K135" s="62">
        <f t="shared" si="15"/>
        <v>0</v>
      </c>
      <c r="L135" s="62">
        <f t="shared" si="15"/>
        <v>0</v>
      </c>
      <c r="M135" s="62">
        <f t="shared" si="15"/>
        <v>586968</v>
      </c>
      <c r="N135" s="46"/>
      <c r="O135" s="46"/>
    </row>
    <row r="136" spans="1:15" ht="29.25" customHeight="1" x14ac:dyDescent="0.25">
      <c r="E136" s="63" t="s">
        <v>132</v>
      </c>
      <c r="F136" s="64">
        <f t="shared" ref="F136:M137" si="16">F8+F36+F40+F44+F48+F52+F56+F64+F72+F76+F80+F88+F108+F116+F124</f>
        <v>0</v>
      </c>
      <c r="G136" s="64">
        <f t="shared" si="16"/>
        <v>0</v>
      </c>
      <c r="H136" s="64">
        <f t="shared" si="16"/>
        <v>3462.9</v>
      </c>
      <c r="I136" s="64">
        <f t="shared" si="16"/>
        <v>0</v>
      </c>
      <c r="J136" s="64">
        <f t="shared" si="16"/>
        <v>0</v>
      </c>
      <c r="K136" s="64">
        <f t="shared" si="16"/>
        <v>0</v>
      </c>
      <c r="L136" s="64">
        <f t="shared" si="16"/>
        <v>0</v>
      </c>
      <c r="M136" s="64">
        <f t="shared" si="16"/>
        <v>3462.9</v>
      </c>
    </row>
    <row r="137" spans="1:15" ht="29.25" customHeight="1" x14ac:dyDescent="0.25">
      <c r="E137" s="63" t="s">
        <v>129</v>
      </c>
      <c r="F137" s="64">
        <f t="shared" si="16"/>
        <v>17889.2</v>
      </c>
      <c r="G137" s="64">
        <f t="shared" si="16"/>
        <v>12921.9</v>
      </c>
      <c r="H137" s="64">
        <f t="shared" si="16"/>
        <v>12967.6</v>
      </c>
      <c r="I137" s="64">
        <f t="shared" si="16"/>
        <v>6626.7</v>
      </c>
      <c r="J137" s="64">
        <f t="shared" si="16"/>
        <v>0</v>
      </c>
      <c r="K137" s="64">
        <f t="shared" si="16"/>
        <v>0</v>
      </c>
      <c r="L137" s="64">
        <f t="shared" si="16"/>
        <v>0</v>
      </c>
      <c r="M137" s="64">
        <f t="shared" si="16"/>
        <v>50405.399999999994</v>
      </c>
    </row>
    <row r="138" spans="1:15" ht="30" customHeight="1" x14ac:dyDescent="0.25">
      <c r="E138" s="63" t="s">
        <v>136</v>
      </c>
      <c r="F138" s="64">
        <f t="shared" ref="F138:M138" si="17">F10+F38+F42+F46+F50+F54+F58+F66+F74+F78+F82+F90+F110+F118+F126+F130+F131</f>
        <v>79550</v>
      </c>
      <c r="G138" s="64">
        <f t="shared" si="17"/>
        <v>95813.2</v>
      </c>
      <c r="H138" s="64">
        <f t="shared" si="17"/>
        <v>181223.30000000002</v>
      </c>
      <c r="I138" s="64">
        <f t="shared" si="17"/>
        <v>176513.2</v>
      </c>
      <c r="J138" s="64">
        <f t="shared" si="17"/>
        <v>0</v>
      </c>
      <c r="K138" s="64">
        <f t="shared" si="17"/>
        <v>0</v>
      </c>
      <c r="L138" s="64">
        <f t="shared" si="17"/>
        <v>0</v>
      </c>
      <c r="M138" s="64">
        <f t="shared" si="17"/>
        <v>533099.69999999995</v>
      </c>
    </row>
    <row r="139" spans="1:15" ht="31.5" customHeight="1" x14ac:dyDescent="0.25">
      <c r="E139" s="63" t="s">
        <v>131</v>
      </c>
      <c r="F139" s="64">
        <f t="shared" ref="F139:M139" si="18">F11+F39+F43+F47+F51+F55+F59+F67+F75+F79+F83+F91+F111+F119+F127</f>
        <v>0</v>
      </c>
      <c r="G139" s="64">
        <f t="shared" si="18"/>
        <v>0</v>
      </c>
      <c r="H139" s="64">
        <f t="shared" si="18"/>
        <v>0</v>
      </c>
      <c r="I139" s="64">
        <f t="shared" si="18"/>
        <v>0</v>
      </c>
      <c r="J139" s="64">
        <f t="shared" si="18"/>
        <v>0</v>
      </c>
      <c r="K139" s="64">
        <f t="shared" si="18"/>
        <v>0</v>
      </c>
      <c r="L139" s="64">
        <f t="shared" si="18"/>
        <v>0</v>
      </c>
      <c r="M139" s="64">
        <f t="shared" si="18"/>
        <v>0</v>
      </c>
    </row>
    <row r="142" spans="1:15" ht="25.5" x14ac:dyDescent="0.25">
      <c r="D142" s="65" t="s">
        <v>184</v>
      </c>
      <c r="E142" s="66" t="s">
        <v>132</v>
      </c>
      <c r="F142" s="38"/>
      <c r="G142" s="64">
        <v>0</v>
      </c>
    </row>
    <row r="143" spans="1:15" ht="25.5" x14ac:dyDescent="0.25">
      <c r="E143" s="66" t="s">
        <v>129</v>
      </c>
      <c r="F143" s="38"/>
      <c r="G143" s="38">
        <v>12921.9</v>
      </c>
    </row>
    <row r="144" spans="1:15" ht="25.5" x14ac:dyDescent="0.25">
      <c r="E144" s="66" t="s">
        <v>136</v>
      </c>
      <c r="F144" s="38"/>
      <c r="G144" s="38">
        <v>95813.2</v>
      </c>
      <c r="H144" s="67">
        <f>G143+G144</f>
        <v>108735.09999999999</v>
      </c>
    </row>
    <row r="145" spans="5:15" ht="38.25" x14ac:dyDescent="0.25">
      <c r="E145" s="66" t="s">
        <v>131</v>
      </c>
      <c r="F145" s="38"/>
      <c r="G145" s="64">
        <f>G17+G45+G49+G53+G57+G61+G65+G73+G81+G85+G89+G97+G117+G125+G133</f>
        <v>542.79999999999995</v>
      </c>
      <c r="H145" s="68">
        <f>H144+G145</f>
        <v>109277.9</v>
      </c>
      <c r="I145" s="69" t="s">
        <v>185</v>
      </c>
    </row>
    <row r="148" spans="5:15" x14ac:dyDescent="0.25">
      <c r="F148" s="67"/>
    </row>
    <row r="149" spans="5:15" x14ac:dyDescent="0.25">
      <c r="G149" s="6" t="s">
        <v>186</v>
      </c>
    </row>
    <row r="150" spans="5:15" x14ac:dyDescent="0.25">
      <c r="G150" s="70"/>
      <c r="H150" s="71"/>
      <c r="I150" s="72"/>
      <c r="J150" s="72"/>
      <c r="K150" s="73"/>
      <c r="L150" s="73"/>
      <c r="M150" s="73"/>
      <c r="N150" s="74"/>
      <c r="O150" s="72"/>
    </row>
    <row r="151" spans="5:15" x14ac:dyDescent="0.25">
      <c r="G151" s="75"/>
      <c r="H151" s="71"/>
      <c r="I151" s="72"/>
      <c r="J151" s="72"/>
      <c r="K151" s="73"/>
      <c r="L151" s="73"/>
      <c r="M151" s="73"/>
      <c r="N151" s="74"/>
      <c r="O151" s="72"/>
    </row>
    <row r="152" spans="5:15" x14ac:dyDescent="0.25">
      <c r="G152" s="75"/>
      <c r="H152" s="71"/>
      <c r="I152" s="72"/>
      <c r="J152" s="72"/>
      <c r="K152" s="73"/>
      <c r="L152" s="73"/>
      <c r="M152" s="73"/>
      <c r="N152" s="74"/>
      <c r="O152" s="72"/>
    </row>
    <row r="153" spans="5:15" x14ac:dyDescent="0.25">
      <c r="G153" s="75"/>
      <c r="H153" s="71"/>
      <c r="I153" s="72"/>
      <c r="J153" s="72"/>
      <c r="K153" s="73"/>
      <c r="L153" s="73"/>
      <c r="M153" s="73"/>
      <c r="N153" s="74"/>
      <c r="O153" s="72"/>
    </row>
    <row r="154" spans="5:15" x14ac:dyDescent="0.25">
      <c r="G154" s="75"/>
      <c r="H154" s="75"/>
      <c r="I154" s="75"/>
    </row>
  </sheetData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Лист1 (2)</vt:lpstr>
      <vt:lpstr>Лист2</vt:lpstr>
      <vt:lpstr>Лист2!Z_07737D86_78A1_40EA_B295_42F4F25E2889_.wvu.Cols</vt:lpstr>
      <vt:lpstr>'Лист1 (2)'!Z_07737D86_78A1_40EA_B295_42F4F25E2889_.wvu.FilterData</vt:lpstr>
      <vt:lpstr>Лист2!Z_07737D86_78A1_40EA_B295_42F4F25E2889_.wvu.Rows</vt:lpstr>
      <vt:lpstr>'Лист1 (2)'!Z_33BB47B1_3B7E_441F_B7C2_A38F1D6EE090_.wvu.FilterData</vt:lpstr>
      <vt:lpstr>Лист2!Z_33BB47B1_3B7E_441F_B7C2_A38F1D6EE090_.wvu.FilterData</vt:lpstr>
      <vt:lpstr>Лист2!Z_5738DFA8_3A4A_44EC_9829_D8E801E0079F_.wvu.Cols</vt:lpstr>
      <vt:lpstr>'Лист1 (2)'!Z_5738DFA8_3A4A_44EC_9829_D8E801E0079F_.wvu.FilterData</vt:lpstr>
      <vt:lpstr>Лист2!Z_5738DFA8_3A4A_44EC_9829_D8E801E0079F_.wvu.Rows</vt:lpstr>
      <vt:lpstr>Лист2!Z_A1FEF973_0475_48E6_BF67_DF251062836A_.wvu.Cols</vt:lpstr>
      <vt:lpstr>'Лист1 (2)'!Z_A1FEF973_0475_48E6_BF67_DF251062836A_.wvu.FilterData</vt:lpstr>
      <vt:lpstr>Лист2!Z_A1FEF973_0475_48E6_BF67_DF251062836A_.wvu.FilterData</vt:lpstr>
      <vt:lpstr>Лист2!Z_A1FEF973_0475_48E6_BF67_DF251062836A_.wvu.Rows</vt:lpstr>
      <vt:lpstr>Лист2!Z_F149A3D0_CA40_448E_9D43_8C8D0BCD3E0F_.wvu.Cols</vt:lpstr>
      <vt:lpstr>'Лист1 (2)'!Z_F149A3D0_CA40_448E_9D43_8C8D0BCD3E0F_.wvu.FilterData</vt:lpstr>
      <vt:lpstr>Лист2!Z_F149A3D0_CA40_448E_9D43_8C8D0BCD3E0F_.wvu.Rows</vt:lpstr>
      <vt:lpstr>Лист2!Z_F56E5FE2_1A4D_4337_BCE7_6468CB07E3D9_.wvu.Cols</vt:lpstr>
      <vt:lpstr>'Лист1 (2)'!Z_F56E5FE2_1A4D_4337_BCE7_6468CB07E3D9_.wvu.FilterData</vt:lpstr>
      <vt:lpstr>Лист2!Z_F56E5FE2_1A4D_4337_BCE7_6468CB07E3D9_.wvu.Rows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виола</dc:creator>
  <dc:description/>
  <cp:lastModifiedBy>Ирина Шмакова</cp:lastModifiedBy>
  <cp:revision>11</cp:revision>
  <cp:lastPrinted>2024-02-12T11:54:43Z</cp:lastPrinted>
  <dcterms:created xsi:type="dcterms:W3CDTF">2006-09-28T05:33:49Z</dcterms:created>
  <dcterms:modified xsi:type="dcterms:W3CDTF">2024-02-13T07:52:01Z</dcterms:modified>
  <dc:language>ru-RU</dc:language>
</cp:coreProperties>
</file>